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4800" windowHeight="4800" tabRatio="678"/>
  </bookViews>
  <sheets>
    <sheet name="Rekapitulace" sheetId="38" r:id="rId1"/>
    <sheet name="Souhrnné tabulky " sheetId="25" r:id="rId2"/>
    <sheet name="Příjmy" sheetId="34" r:id="rId3"/>
    <sheet name="Běžné výdaje   " sheetId="24" r:id="rId4"/>
    <sheet name="Kapitálovévýdaje" sheetId="10" r:id="rId5"/>
    <sheet name="Financování " sheetId="21" r:id="rId6"/>
    <sheet name="FŽP" sheetId="8" r:id="rId7"/>
    <sheet name="FPR MPZ" sheetId="32" r:id="rId8"/>
    <sheet name="Sociální fond" sheetId="23" r:id="rId9"/>
    <sheet name="FRR" sheetId="43" r:id="rId10"/>
    <sheet name="List1" sheetId="44" r:id="rId11"/>
  </sheets>
  <definedNames>
    <definedName name="_xlnm.Print_Titles" localSheetId="3">'Běžné výdaje   '!$1:$2</definedName>
    <definedName name="_xlnm.Print_Titles" localSheetId="4">Kapitálovévýdaje!$1:$2</definedName>
    <definedName name="_xlnm.Print_Titles" localSheetId="2">Příjmy!$1:$2</definedName>
  </definedNames>
  <calcPr calcId="124519"/>
</workbook>
</file>

<file path=xl/calcChain.xml><?xml version="1.0" encoding="utf-8"?>
<calcChain xmlns="http://schemas.openxmlformats.org/spreadsheetml/2006/main">
  <c r="E81" i="10"/>
  <c r="E83"/>
  <c r="E30"/>
  <c r="E45"/>
  <c r="E4" i="21"/>
  <c r="E8"/>
  <c r="E8" i="38"/>
  <c r="E25" i="32"/>
  <c r="E102" i="10"/>
  <c r="C53" i="25" s="1"/>
  <c r="E4" i="8"/>
  <c r="E87" i="10"/>
  <c r="C50" i="25" s="1"/>
  <c r="E63" i="34"/>
  <c r="E11" i="21"/>
  <c r="E53" i="10"/>
  <c r="C44" i="25" s="1"/>
  <c r="E39" i="10"/>
  <c r="C41" i="25"/>
  <c r="E129" i="34"/>
  <c r="E35"/>
  <c r="C48" i="25"/>
  <c r="E60" i="24"/>
  <c r="E127" i="34"/>
  <c r="E104"/>
  <c r="E6" i="43"/>
  <c r="E12"/>
  <c r="E9" i="32"/>
  <c r="E14"/>
  <c r="E70" i="10"/>
  <c r="C47" i="25" s="1"/>
  <c r="E6" i="34"/>
  <c r="E58" i="10"/>
  <c r="C45" i="25" s="1"/>
  <c r="E44" i="34"/>
  <c r="E14" i="43"/>
  <c r="E21" s="1"/>
  <c r="E12" i="24"/>
  <c r="C18" i="25" s="1"/>
  <c r="E19" i="24"/>
  <c r="C19" i="25" s="1"/>
  <c r="E38" i="24"/>
  <c r="E4"/>
  <c r="C16" i="25" s="1"/>
  <c r="E52" i="24"/>
  <c r="E69"/>
  <c r="E73"/>
  <c r="E93"/>
  <c r="E72" s="1"/>
  <c r="E118"/>
  <c r="C23" i="25" s="1"/>
  <c r="E134" i="24"/>
  <c r="C24" i="25" s="1"/>
  <c r="E155" i="24"/>
  <c r="C25" i="25"/>
  <c r="E161" i="24"/>
  <c r="C26" i="25" s="1"/>
  <c r="E196" i="24"/>
  <c r="C27" i="25" s="1"/>
  <c r="E216" i="24"/>
  <c r="C28" i="25" s="1"/>
  <c r="E236" i="24"/>
  <c r="C29" i="25" s="1"/>
  <c r="E252" i="24"/>
  <c r="E258"/>
  <c r="E296"/>
  <c r="E8" i="10"/>
  <c r="C40" i="25" s="1"/>
  <c r="C38" s="1"/>
  <c r="E6" i="10"/>
  <c r="C39" i="25" s="1"/>
  <c r="E51" i="10"/>
  <c r="E38" s="1"/>
  <c r="E68"/>
  <c r="C46" i="25"/>
  <c r="C49"/>
  <c r="E93" i="10"/>
  <c r="C51" i="25" s="1"/>
  <c r="E78" i="34"/>
  <c r="E34" i="8"/>
  <c r="E101" i="10"/>
  <c r="E99" s="1"/>
  <c r="E16" i="32"/>
  <c r="E312" i="24" s="1"/>
  <c r="E12" i="8"/>
  <c r="E147" i="34"/>
  <c r="C9" i="25" s="1"/>
  <c r="E38" i="34"/>
  <c r="E19"/>
  <c r="E48"/>
  <c r="E106"/>
  <c r="C7" i="25"/>
  <c r="E114" i="34"/>
  <c r="E137"/>
  <c r="E143"/>
  <c r="E54"/>
  <c r="E68"/>
  <c r="E83"/>
  <c r="E96"/>
  <c r="E18" i="21"/>
  <c r="E13" i="23"/>
  <c r="E314" i="24"/>
  <c r="C34" i="25" s="1"/>
  <c r="E22" i="8"/>
  <c r="E311" i="24"/>
  <c r="C31" i="25" s="1"/>
  <c r="E6" i="23"/>
  <c r="E150" i="34"/>
  <c r="C20" i="25"/>
  <c r="E148" i="34"/>
  <c r="C10" i="25" s="1"/>
  <c r="E149" i="34"/>
  <c r="C11" i="25"/>
  <c r="E51" i="24"/>
  <c r="E17" i="23"/>
  <c r="E20" i="8"/>
  <c r="C52" i="25"/>
  <c r="E37" i="8"/>
  <c r="E39"/>
  <c r="E20" i="21"/>
  <c r="C56" i="25"/>
  <c r="E11" i="23"/>
  <c r="E19" s="1"/>
  <c r="E52" i="34"/>
  <c r="C6" i="25"/>
  <c r="E17" i="34"/>
  <c r="E4" s="1"/>
  <c r="E112"/>
  <c r="C8" i="25"/>
  <c r="E250" i="24"/>
  <c r="C30" i="25" s="1"/>
  <c r="C12"/>
  <c r="E9" i="38"/>
  <c r="E10" i="24" l="1"/>
  <c r="E49"/>
  <c r="E47" s="1"/>
  <c r="E23" i="43"/>
  <c r="E313" i="24"/>
  <c r="C33" i="25" s="1"/>
  <c r="C22"/>
  <c r="E7" i="38"/>
  <c r="C17" i="25"/>
  <c r="C43"/>
  <c r="C42" s="1"/>
  <c r="C54" s="1"/>
  <c r="E36" i="10"/>
  <c r="E4"/>
  <c r="E103" s="1"/>
  <c r="E105" s="1"/>
  <c r="E12" i="38" s="1"/>
  <c r="E145" i="34"/>
  <c r="C32" i="25"/>
  <c r="E31" i="32"/>
  <c r="E33" s="1"/>
  <c r="C5" i="25"/>
  <c r="C13" s="1"/>
  <c r="E152" i="34"/>
  <c r="E154" s="1"/>
  <c r="E6" i="38" s="1"/>
  <c r="C21" i="25"/>
  <c r="E310" i="24" l="1"/>
  <c r="E316"/>
  <c r="C35" i="25"/>
  <c r="E318" i="24" l="1"/>
  <c r="E11" i="38" s="1"/>
  <c r="E10" s="1"/>
  <c r="E13" s="1"/>
</calcChain>
</file>

<file path=xl/sharedStrings.xml><?xml version="1.0" encoding="utf-8"?>
<sst xmlns="http://schemas.openxmlformats.org/spreadsheetml/2006/main" count="676" uniqueCount="543">
  <si>
    <r>
      <t xml:space="preserve">Rozpočet Města BEROUN na rok 2016 </t>
    </r>
    <r>
      <rPr>
        <sz val="22"/>
        <rFont val="Arial"/>
        <family val="2"/>
        <charset val="238"/>
      </rPr>
      <t>(v tis. Kč)</t>
    </r>
  </si>
  <si>
    <t xml:space="preserve">Základní údaje  </t>
  </si>
  <si>
    <t>PŘÍJMY  (P)</t>
  </si>
  <si>
    <t>FINANCOVÁNÍ</t>
  </si>
  <si>
    <t xml:space="preserve">     kladné (KF)</t>
  </si>
  <si>
    <t xml:space="preserve">     záporné (ZF)</t>
  </si>
  <si>
    <t>VÝDAJE (V)</t>
  </si>
  <si>
    <t xml:space="preserve">     běžné (BV)</t>
  </si>
  <si>
    <t xml:space="preserve">     kapitálové (KV)</t>
  </si>
  <si>
    <t xml:space="preserve">ZŮSTATEK NA ÚČTU </t>
  </si>
  <si>
    <t>(P+KF) - (BV+KV-ZF)</t>
  </si>
  <si>
    <r>
      <t xml:space="preserve">Rozpočet Města Beroun na rok 2016 </t>
    </r>
    <r>
      <rPr>
        <sz val="16"/>
        <rFont val="Arial"/>
        <family val="2"/>
        <charset val="238"/>
      </rPr>
      <t>(v tis. Kč)</t>
    </r>
  </si>
  <si>
    <t>Souhrnné tabulky</t>
  </si>
  <si>
    <t>PŘÍJMY</t>
  </si>
  <si>
    <t>daňové</t>
  </si>
  <si>
    <t>nedaňové</t>
  </si>
  <si>
    <t>kapitálové</t>
  </si>
  <si>
    <t>dotace</t>
  </si>
  <si>
    <t>FŽP</t>
  </si>
  <si>
    <t>FPR MPZ</t>
  </si>
  <si>
    <t>FRR</t>
  </si>
  <si>
    <t>sociální fond</t>
  </si>
  <si>
    <t>celkem</t>
  </si>
  <si>
    <t>BĚŽNÉ VÝDAJE</t>
  </si>
  <si>
    <t>zemědělství</t>
  </si>
  <si>
    <t>průmyslová a ostatní odvětví</t>
  </si>
  <si>
    <t xml:space="preserve">  21 vnitřní obchod, služby, turismus</t>
  </si>
  <si>
    <t xml:space="preserve">  22 doprava</t>
  </si>
  <si>
    <t xml:space="preserve">  23 vodní hospodářství</t>
  </si>
  <si>
    <t>služby pro obyvatele</t>
  </si>
  <si>
    <t xml:space="preserve">  31 vzdělání</t>
  </si>
  <si>
    <t xml:space="preserve">  33 kultura</t>
  </si>
  <si>
    <t xml:space="preserve">  34 TV a zájm.činnost</t>
  </si>
  <si>
    <t xml:space="preserve">  35 zdravotnictví</t>
  </si>
  <si>
    <t xml:space="preserve">  36 bydlení,komunální služby</t>
  </si>
  <si>
    <t xml:space="preserve">  37 ochrana ŽP</t>
  </si>
  <si>
    <t>sociální věci</t>
  </si>
  <si>
    <t>obrana, bezpečnost</t>
  </si>
  <si>
    <t>všeobecná veřejná správa</t>
  </si>
  <si>
    <t>KAPITÁLOVÉ VÝDAJE</t>
  </si>
  <si>
    <t xml:space="preserve">  21 průmysl,staveb.,obchod,služby</t>
  </si>
  <si>
    <t xml:space="preserve">  34 tělovýchova a zájmová činnost</t>
  </si>
  <si>
    <t xml:space="preserve">  36 bydlení, komunální služby</t>
  </si>
  <si>
    <t>Financování</t>
  </si>
  <si>
    <t>Třída 1  DAŇOVÉ PŘÍJMY</t>
  </si>
  <si>
    <t>11 - Daně z příjmů, zisku a kapitálových výnosů</t>
  </si>
  <si>
    <t xml:space="preserve">daň z příjmu FO z podnikání </t>
  </si>
  <si>
    <t>sdílené daně</t>
  </si>
  <si>
    <t xml:space="preserve">  daň z příjmu FO ze závislé činnosti </t>
  </si>
  <si>
    <t xml:space="preserve">  daň z příjmu FO srážková zvláštní sazbou  </t>
  </si>
  <si>
    <t xml:space="preserve">  daň z příjmu FO z podnikání, sdílená</t>
  </si>
  <si>
    <t xml:space="preserve">  daň z příjmu PO</t>
  </si>
  <si>
    <t xml:space="preserve">  DPH</t>
  </si>
  <si>
    <t>daň z příjmu PO za město Beroun za rok 2015</t>
  </si>
  <si>
    <t>13 - Poplatky a daně z vybraných činností a služeb</t>
  </si>
  <si>
    <t>Správní poplatky</t>
  </si>
  <si>
    <t>stavební odbor - stavební řízení</t>
  </si>
  <si>
    <t>odbor správní a obecní živnostenský úřad - sňatky, ověřování</t>
  </si>
  <si>
    <t>odbor správní a obecní živnostenský úřad - správní řízení</t>
  </si>
  <si>
    <t>odbor dopravy - občanské průkazy, cestovní doklady</t>
  </si>
  <si>
    <t>odbor dopravy - správní řízení</t>
  </si>
  <si>
    <t>odbor dopravy - evidence vozidel, řidičské průkazy</t>
  </si>
  <si>
    <t>odbor životního prostředí - rybářské lístky</t>
  </si>
  <si>
    <t>odbor životního prostředí - lovecké lístky</t>
  </si>
  <si>
    <t>odbor životního prostředí - správní řízení</t>
  </si>
  <si>
    <t>odbor finanční - poplatek za tomboly</t>
  </si>
  <si>
    <t>odbor finanční - poplatek za výherní hrací přístroje</t>
  </si>
  <si>
    <t xml:space="preserve">Czech Point - příjmy za služby </t>
  </si>
  <si>
    <t xml:space="preserve">Czech Point - příjmy za ověřování </t>
  </si>
  <si>
    <t>odbor sociálních věcí, zdravotnictví a školství - poplatky za povolení splátek</t>
  </si>
  <si>
    <t>Poplatky - životní prostředí</t>
  </si>
  <si>
    <t>poplatek za odnětí zemědělskho půdního fondu</t>
  </si>
  <si>
    <t>Místní poplatky</t>
  </si>
  <si>
    <t>poplatek ze psů</t>
  </si>
  <si>
    <t>poplatek za užívání veřejného prostranství</t>
  </si>
  <si>
    <t>poplatek z ubytovací kapacity</t>
  </si>
  <si>
    <t>poplatek za odstraňování komunálního odpadu</t>
  </si>
  <si>
    <t>Ostatní odvody z vybraných činností a služeb</t>
  </si>
  <si>
    <t>odbor finanční - odvod z loterií  a jiných podobných her</t>
  </si>
  <si>
    <t>odbor dopravy - zkoušky - autoškola</t>
  </si>
  <si>
    <t>15 - Majetkové daně</t>
  </si>
  <si>
    <t>daň z nemovitosti</t>
  </si>
  <si>
    <t>Třída 2 NEDAŇOVÉ PŘÍJMY</t>
  </si>
  <si>
    <t>211- Příjmy z vlastní činnosti</t>
  </si>
  <si>
    <t>zálohy na služby (nebytové prostory)</t>
  </si>
  <si>
    <t>poplatek za rozhlasové vysílání</t>
  </si>
  <si>
    <t>poplatek za využití pultu centrální  ochrany</t>
  </si>
  <si>
    <t>sportovní hřiště Hlinky - vstupné</t>
  </si>
  <si>
    <t>příjmy za externí strávníky</t>
  </si>
  <si>
    <t>příjmy z parkovného P+R u železniční stanice</t>
  </si>
  <si>
    <t xml:space="preserve">212 - Odvody příspěvkových organizací  </t>
  </si>
  <si>
    <t>odpisy - školství</t>
  </si>
  <si>
    <t>odpisy - Domov penzion pro důchodce Beroun</t>
  </si>
  <si>
    <t>213 - Příjmy z pronájmu majetku</t>
  </si>
  <si>
    <t>nájemné z pozemků</t>
  </si>
  <si>
    <t>nájemné z nebytových prostor</t>
  </si>
  <si>
    <t>nájemné za reklamy na objektech v majetku města</t>
  </si>
  <si>
    <t>nájemné za automobil od Domova penzionu pro důchodce Beroun</t>
  </si>
  <si>
    <t>příjmy za věcná břemena</t>
  </si>
  <si>
    <t>pronájem movitých věcí</t>
  </si>
  <si>
    <t>příjmy od VaK, a.s.- nájemné za provozovaný vodohospářský majetek - kanalizace</t>
  </si>
  <si>
    <t>214 - Příjmy z úroků a realizace finančního majetku</t>
  </si>
  <si>
    <t>příjmy z úroků od peněžních ústavů</t>
  </si>
  <si>
    <t>příjmy z dividend od VaK, a.s.</t>
  </si>
  <si>
    <t>221 - Přijaté sankční platby</t>
  </si>
  <si>
    <t>pokuty - odbor správní  a obecní živnostenský úřad -  přestupky</t>
  </si>
  <si>
    <t>pokuty - odbor  správní a obecní živnostenský úřad</t>
  </si>
  <si>
    <t>pokuty - odbor výstavby</t>
  </si>
  <si>
    <t>pokuty - odbor životního prostředí</t>
  </si>
  <si>
    <t>pokuty- odbor dopravy- občanské průkazy, pasy</t>
  </si>
  <si>
    <t>pokuty - Městská policie</t>
  </si>
  <si>
    <t>pokuty - kancelář tajemníka - rušení veřejného pořádku</t>
  </si>
  <si>
    <t>pokuty - odbor sociálních věcí, zdravotnictví a školství  - prevence návykových látek</t>
  </si>
  <si>
    <t>pokuty - odbor sociálních věcí, zdravotnictví a školství - záškoláctví</t>
  </si>
  <si>
    <t xml:space="preserve">pokuty - odbor ÚPRR </t>
  </si>
  <si>
    <t>23 - Příjmy z prodeje nekapitálového majetku a ostatní</t>
  </si>
  <si>
    <t>nahodilé příjmy</t>
  </si>
  <si>
    <t>platby minulých let a ostatní náhrady</t>
  </si>
  <si>
    <t>příjmy z prodeje neinvestičního majetku</t>
  </si>
  <si>
    <t>úhrady pojišťovny</t>
  </si>
  <si>
    <t>příjmy za tiskopisy na opiáty lékařům a ostatním osobám</t>
  </si>
  <si>
    <t xml:space="preserve">24 - Splátky půjček </t>
  </si>
  <si>
    <t>Třída 3  KAPITÁLOVÉ PŘÍJMY</t>
  </si>
  <si>
    <t>příjmy z prodeje pozemků</t>
  </si>
  <si>
    <t>příjmy z prodeje nemovitostí</t>
  </si>
  <si>
    <t>příjmy z prodeje bytových domů, nebytových prostor</t>
  </si>
  <si>
    <t>Třída 4 PŘIJATÉ  TRANSFERY</t>
  </si>
  <si>
    <t>411 - Neinvestiční transfery</t>
  </si>
  <si>
    <t>účelová dotace - sociálně - právní ochrana dětí</t>
  </si>
  <si>
    <t>účelová dotace - výkon sociální práce</t>
  </si>
  <si>
    <t>státní příspěvek na výkon pěstounské péč</t>
  </si>
  <si>
    <t>neinvestiční dotace na prevenci kriminality</t>
  </si>
  <si>
    <t>dotace na výkon státní správy</t>
  </si>
  <si>
    <t>státní finanční podpora Programu regenerace městské památkové zóny</t>
  </si>
  <si>
    <t>dotace KÚ - činnost odborného lesního hospodáře</t>
  </si>
  <si>
    <t>dotace KÚ - meliorační zpevňující dřeviny</t>
  </si>
  <si>
    <t xml:space="preserve">dotace MPSV - Domovu penzionu pro důchodce a terénní pečovatelské službě </t>
  </si>
  <si>
    <t>Konsolidace IT a nové služby TC OPR Beroun</t>
  </si>
  <si>
    <t>415 - Neinvestiční transfery ze zahraničí</t>
  </si>
  <si>
    <t>421 - Investiční transfery</t>
  </si>
  <si>
    <t>Veřejná doprava pro všechny</t>
  </si>
  <si>
    <t xml:space="preserve">OPŽP MŠ Drašarova - zateplení </t>
  </si>
  <si>
    <t xml:space="preserve">OPŽP 2. ZŠ Preislerova - zateplení </t>
  </si>
  <si>
    <t xml:space="preserve">dotace z MD - stavební úpravy lávka V Kozle </t>
  </si>
  <si>
    <t xml:space="preserve">4121- Neinvestiční transfery od obcí </t>
  </si>
  <si>
    <t>úhrada od obcí - přestupkové řízení</t>
  </si>
  <si>
    <t>úhrada od obcí - na podporu elektronické spisové služby</t>
  </si>
  <si>
    <t>úhrada dotace od města Králův Dvůr - monitoring ovzduší</t>
  </si>
  <si>
    <t>413 - Převody z vlastních fondů</t>
  </si>
  <si>
    <t>Vlastní příjmy fondů:</t>
  </si>
  <si>
    <t>PŘÍJMY  CELKEM</t>
  </si>
  <si>
    <t>PŘÍJMY  včetně fondů</t>
  </si>
  <si>
    <t>SK.1. Zemědělství a lesní hospodářství</t>
  </si>
  <si>
    <t>činnost odborného lesního hospodáře - dotace KÚ</t>
  </si>
  <si>
    <t>meliorační zpevňující dřeviny - dotace KÚ</t>
  </si>
  <si>
    <t>výdaje na myslivost</t>
  </si>
  <si>
    <t>SK.2. Průmyslové a ostatní odvětví hospodářství</t>
  </si>
  <si>
    <t>214 - Vnitřní obchod, služby, turismus</t>
  </si>
  <si>
    <t>příspěvek sdružení Bohemia Centralis</t>
  </si>
  <si>
    <t>výdaje na propagaci města</t>
  </si>
  <si>
    <t>výdaje na cestovní ruch</t>
  </si>
  <si>
    <t>výdaje na zahraniční styky</t>
  </si>
  <si>
    <t>22 - Doprava</t>
  </si>
  <si>
    <t xml:space="preserve">náklady na obnovu dopravního značení </t>
  </si>
  <si>
    <t>opravy komunikací (drobné akce)</t>
  </si>
  <si>
    <t>dotace na ZDO - příměstská doprava v rámci SID Stř. kraje</t>
  </si>
  <si>
    <t>dotace na městskou dopravu</t>
  </si>
  <si>
    <t>dotace občanům na MHD</t>
  </si>
  <si>
    <t>dotace na dopravní výchovu žáků ZŠ - BESIP</t>
  </si>
  <si>
    <t>znalecké posudky - přestupky v dopravě - komunikace - odbor dopravy</t>
  </si>
  <si>
    <t>znalecké posudky - přestupky v dopravě - odbor správní a obecní živnostenský úřad</t>
  </si>
  <si>
    <t>náklady na provoz parkoviště P+R u železniční  stanice</t>
  </si>
  <si>
    <t xml:space="preserve">náklady na  mobiliář </t>
  </si>
  <si>
    <t>TS Beroun, s.r.o. - místní komunikace - dle smlouvy</t>
  </si>
  <si>
    <t>TS Beroun, s.r.o. - dopravní značení - dle smlouvy</t>
  </si>
  <si>
    <t>TS Beroun, s.r.o. - správa majetku - dle smlouvy</t>
  </si>
  <si>
    <t>TS Beroun, s.r.o. - čištění města - dle smlouvy</t>
  </si>
  <si>
    <t>projekt TS Beroun, s.r.o. - čištění města</t>
  </si>
  <si>
    <t>23 - Vodní hospodářství</t>
  </si>
  <si>
    <t xml:space="preserve">náklady na čištění řadů a propustků </t>
  </si>
  <si>
    <t xml:space="preserve">vodovod a kanalizace Zdejcina </t>
  </si>
  <si>
    <t xml:space="preserve">vodovod a kanalizace Zdejcina - elektrická energie </t>
  </si>
  <si>
    <t>náklady na údržbu veřejných  studní</t>
  </si>
  <si>
    <t>obnova vodoteče Zavadilka</t>
  </si>
  <si>
    <t xml:space="preserve">rybník Brdatka - (odbahnění) - PD </t>
  </si>
  <si>
    <t>SK.3. Služby</t>
  </si>
  <si>
    <t>31 - Vzdělání</t>
  </si>
  <si>
    <t>P r o v o z</t>
  </si>
  <si>
    <t>Předškolní zařízení</t>
  </si>
  <si>
    <t xml:space="preserve">MŠ Vančurova </t>
  </si>
  <si>
    <t>příspěvek</t>
  </si>
  <si>
    <t>MŠ Pod Homolkou</t>
  </si>
  <si>
    <t>MŠ ul.Tovární</t>
  </si>
  <si>
    <t>MŠ Hlinky</t>
  </si>
  <si>
    <t>MŠ Vrchlického</t>
  </si>
  <si>
    <t>Školy</t>
  </si>
  <si>
    <t>Jungmannova ZŠ</t>
  </si>
  <si>
    <t>2.ZŠ a MŠ Preislerova</t>
  </si>
  <si>
    <t>ZŠ Wágnerovo nám.</t>
  </si>
  <si>
    <t>ZŠ Komenského</t>
  </si>
  <si>
    <t>pokračování činnosti ŠPP při 2. ZŠ</t>
  </si>
  <si>
    <t>výdaje na mimořádné akce škol</t>
  </si>
  <si>
    <t>Školní stravování</t>
  </si>
  <si>
    <t>příspěvek na žákovské stravování</t>
  </si>
  <si>
    <t>O p r a v y , ú d r ž b a</t>
  </si>
  <si>
    <t>MŠ Sluníčko Vančurova</t>
  </si>
  <si>
    <t>příspěvek včetně revizí a oprav</t>
  </si>
  <si>
    <t xml:space="preserve">  výměna oken - pokračování, zasklení chodby</t>
  </si>
  <si>
    <t>účelový příspěvek</t>
  </si>
  <si>
    <t>výměna vstupních dveří do tříd</t>
  </si>
  <si>
    <t>rekonstrukce další umývárny a sociálního zařízení</t>
  </si>
  <si>
    <t>nové obklady v kuchyni</t>
  </si>
  <si>
    <t>výměna linolea v dalších třídách</t>
  </si>
  <si>
    <t>MŠ Tovární</t>
  </si>
  <si>
    <t>oprava venkovního rozvodu vody (havarijní stav)</t>
  </si>
  <si>
    <t>úprava zahrady - prvky ekoškolky</t>
  </si>
  <si>
    <t xml:space="preserve">MŠ Hlinky </t>
  </si>
  <si>
    <t>výměna vnitřních oken v chodbách vč. malování chodeb a soklů</t>
  </si>
  <si>
    <t xml:space="preserve">rekonstrukce WC, sprchy, umyvadel vč. obkladů u kuchařek </t>
  </si>
  <si>
    <t>oprava WC zaměstnanců, oprava výlevek u jednotlivých tříd</t>
  </si>
  <si>
    <t xml:space="preserve">MŠ Vrchlického </t>
  </si>
  <si>
    <t>výměna dveří v zadní části budovy</t>
  </si>
  <si>
    <t>nový povrch na zbylý prostor na dvoře</t>
  </si>
  <si>
    <t xml:space="preserve">Jungmannova ZŠ </t>
  </si>
  <si>
    <t>rekonstrukce - zvětšení učebny prvního stupně</t>
  </si>
  <si>
    <t>oprava a lajnování školního hřiště</t>
  </si>
  <si>
    <t>výměna osvětlení ve třech učebnách</t>
  </si>
  <si>
    <t>malování WC + učebny, opravy</t>
  </si>
  <si>
    <t>výměna lina + podkladové desky (alespoň 2 učebny)</t>
  </si>
  <si>
    <t>rozvody teplé vody na WC (požadavek hygieny)</t>
  </si>
  <si>
    <t xml:space="preserve">2.ZŠ a MŠ Preislerova  </t>
  </si>
  <si>
    <t>nová podlaha v přízemí 2.st.</t>
  </si>
  <si>
    <t>oprava spojovací chodby</t>
  </si>
  <si>
    <t xml:space="preserve">výměna vstupních dveří  - dokončení </t>
  </si>
  <si>
    <t>oprava elektroinstalace v budově dílen a TV</t>
  </si>
  <si>
    <t>dořešení bezpečnosti školního hřiště</t>
  </si>
  <si>
    <t>oprava střechy na spodní vile</t>
  </si>
  <si>
    <t>vybudování svislé izolace v místech botníku</t>
  </si>
  <si>
    <t>výměna oken v přízemí školy (východní strana)</t>
  </si>
  <si>
    <t>oprava učebny dílny a podlah kabinetu a šatny TV</t>
  </si>
  <si>
    <t>oprava střešních oken - další etapa</t>
  </si>
  <si>
    <t>výměna oken na toaletách 2.stupně vč. mříží</t>
  </si>
  <si>
    <t>domeček - úprava objektu</t>
  </si>
  <si>
    <t>33 - Kultura</t>
  </si>
  <si>
    <t xml:space="preserve">Městské kulturní centrum - příspěvek na činnost  </t>
  </si>
  <si>
    <t>Městské kulturní centrum - městské kino - oprava a servis</t>
  </si>
  <si>
    <t>KD Plzeňka - oprava a servis</t>
  </si>
  <si>
    <t>Městská knihovna - příspěvek na činnost</t>
  </si>
  <si>
    <t>výdaje na městskou kroniku</t>
  </si>
  <si>
    <t>výdaje na městské slavnosti</t>
  </si>
  <si>
    <t>dotace na kulturní činnost</t>
  </si>
  <si>
    <t>náklady na občanské obřady</t>
  </si>
  <si>
    <t>příspěvek do Sdružení hist.sídel ČMS</t>
  </si>
  <si>
    <t>výdaje na celoroční dětské akce</t>
  </si>
  <si>
    <t>ceny města Berouna</t>
  </si>
  <si>
    <t>náklady na servis a obnovu  bezdrátového rozhlasu</t>
  </si>
  <si>
    <t>34 - Tělovýchova a zájmová činnost</t>
  </si>
  <si>
    <t>dotace na sportovní činnost</t>
  </si>
  <si>
    <t>dotace na akci" Sportovec roku 2015"</t>
  </si>
  <si>
    <t>dotace na provoz zimního stadionu</t>
  </si>
  <si>
    <t>Zimní stadion -drobné opravy a údržba</t>
  </si>
  <si>
    <t>krátkodobá výpůjčka rolby</t>
  </si>
  <si>
    <t>Koupaliště Velké sídliště - běžné opravy- část. převod z r. 2015</t>
  </si>
  <si>
    <t>náklady na údržbu sportovišť</t>
  </si>
  <si>
    <t>náklady na provoz městských hřišt</t>
  </si>
  <si>
    <t>TS Beroun, s.r.o. - dětská hřiště - dle smlouvy</t>
  </si>
  <si>
    <t>TS Beroun, s.r.o. - bazén - dle smlouvy</t>
  </si>
  <si>
    <t>TS Beroun, s.r.o. - provoz In-line dráhy a skateparku - dle smlouvy</t>
  </si>
  <si>
    <t>obnova dětských hřišť</t>
  </si>
  <si>
    <t>dotace zájmovým organizacím</t>
  </si>
  <si>
    <t>dotace žákům na zahraniční zájezdy</t>
  </si>
  <si>
    <t>výdaje na výměnu mládeže</t>
  </si>
  <si>
    <t>dotace na bruslařskou školu</t>
  </si>
  <si>
    <t>dotace na významné sportovní akce</t>
  </si>
  <si>
    <t xml:space="preserve">35 - Zdravotnictví </t>
  </si>
  <si>
    <t>dotace na prevenci před drogami, alkoholem, nikotinem a jinými návykovými látkami</t>
  </si>
  <si>
    <t>dotace na provoz protialkol.záchytné stanici Příbram</t>
  </si>
  <si>
    <t>dotace na prevenci HIV/AIDS</t>
  </si>
  <si>
    <t>36 - Bydlení, komunální služby, územní rozvoj</t>
  </si>
  <si>
    <t xml:space="preserve">opravy, údržba a správa bytů </t>
  </si>
  <si>
    <t>příspěvek do fondu oprav - byty města spravovanými jinými správci</t>
  </si>
  <si>
    <t>zálohy - předpis služeb - byty města spravované jinými správci</t>
  </si>
  <si>
    <t>zálohy na energie a služby (bytů)</t>
  </si>
  <si>
    <t>vyúčtování záloh za rok 2015</t>
  </si>
  <si>
    <t xml:space="preserve">daň z nabytí nemovitostí </t>
  </si>
  <si>
    <t>daň z  nemovitostí - mimo  Beroun</t>
  </si>
  <si>
    <t>geometrické plány</t>
  </si>
  <si>
    <t>znalecké posudky</t>
  </si>
  <si>
    <t>soudní a ostatní poplatky, kolky</t>
  </si>
  <si>
    <t>TS Beroun, s.r.o. - veřejné osvětlení - dle smlouvy</t>
  </si>
  <si>
    <t>TS Beroun, s.r.o. - veřejné záchodky - dle smlouvy</t>
  </si>
  <si>
    <t>TS Beroun, s.r.o. - pohřebiště - dle smlouvy</t>
  </si>
  <si>
    <t>náklady na rozšíření a obnovu městského  mobiliáře</t>
  </si>
  <si>
    <t>nájemné za mobilní WC</t>
  </si>
  <si>
    <t>nájemné za pozemky</t>
  </si>
  <si>
    <t>nájemné za pozemky - cyklostezky</t>
  </si>
  <si>
    <t>náklady na údržbu a opravy ostatních objektů v majetku města - odbor HS</t>
  </si>
  <si>
    <t>náklady související s investičními akcemi</t>
  </si>
  <si>
    <t>náklady na geografický informační systém</t>
  </si>
  <si>
    <t>náklady na aktualizaci digitálně technické mapy</t>
  </si>
  <si>
    <t>dopravní model - tvorba analýz a prognóz</t>
  </si>
  <si>
    <t>náklady spojené s opravami movitého majetku a inzerce prodejů</t>
  </si>
  <si>
    <t>provozní náklady  nemovitého  majetku</t>
  </si>
  <si>
    <t xml:space="preserve">úhrada za zřízení věcného břemene </t>
  </si>
  <si>
    <t>náklady spojené s pohřby občanů bez dědiců</t>
  </si>
  <si>
    <t>výdaje spojené s pojistnými událostmi na majetku města</t>
  </si>
  <si>
    <t>Městský hřbitov - oprava hřbitovní zdi - III. etapa</t>
  </si>
  <si>
    <t>Městský hřbitov - venkovní zdi arkádní hrobky</t>
  </si>
  <si>
    <t>náklady na VO - spojené s úpravou sítí jejich správců</t>
  </si>
  <si>
    <t>lávka u Hobexu - oprava osvětlení</t>
  </si>
  <si>
    <t>kontejnerová stání - oprava a vylepšení míst pro umístění kontejnerů</t>
  </si>
  <si>
    <t>37 - Ochrana životního prostředí</t>
  </si>
  <si>
    <t>náklady na služby útulků pro nalezená zvířata</t>
  </si>
  <si>
    <t xml:space="preserve">náklady na odebrání zvířat z důvodu týrání </t>
  </si>
  <si>
    <t>náhrady škod způsobených veřejným činitelem</t>
  </si>
  <si>
    <t>aktualizace pasportu zeleně</t>
  </si>
  <si>
    <t>náklady na údržbu vzrostlé zeleně</t>
  </si>
  <si>
    <t>úprava prostoru u skateparku</t>
  </si>
  <si>
    <t>náklady na obnovu zeleně - hřbitov Beroun</t>
  </si>
  <si>
    <t>náklady na likvidaci plevelných rostlin</t>
  </si>
  <si>
    <t xml:space="preserve">náklady na deratizaci, dezinfekci a dezinsekci </t>
  </si>
  <si>
    <t>náklady na odchyt holubů</t>
  </si>
  <si>
    <t>náklady na výkon rozhodnutí na úseku životního prostředí, odstranění havárie</t>
  </si>
  <si>
    <t>náklady na znalecké posudky - protipovodňová ochrana města (PPO)</t>
  </si>
  <si>
    <t>Revitalizace Zavadilka rokle</t>
  </si>
  <si>
    <t>TS Beroun, s.r.o. - veřejná zeleň včetně skládky Zdejcina  - dle smlouvy</t>
  </si>
  <si>
    <t>TS Beroun, s.r.o. - Lesopark Městská hora - dle smlouvy</t>
  </si>
  <si>
    <t>TS Beroun, s.r.o. - odstraňování komunálního odpadu - dle smlouvy</t>
  </si>
  <si>
    <t>TS Beroun, s.r.o. - kontejnery, tříděný odpad + EKO dvůr - dle smlouvy</t>
  </si>
  <si>
    <t>SK.4. Sociální věci</t>
  </si>
  <si>
    <t>výdaje na  sociálně - právní ochranu dětí</t>
  </si>
  <si>
    <t>výdaje na výkon sociální práce</t>
  </si>
  <si>
    <t>výdaje na provoz klubů důchodců Beroun a Hostím</t>
  </si>
  <si>
    <t>dotace subjektům poskytujícím aktivity v sociálně - zdravotní oblasti</t>
  </si>
  <si>
    <t>krizový noční provoz - teplá židle</t>
  </si>
  <si>
    <r>
      <t>dotace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domovům důchodců a ústavní péče pro zdravotně postiž.</t>
    </r>
  </si>
  <si>
    <t>náklady na činnosti v oblasti sociální péče</t>
  </si>
  <si>
    <t>výdaje na prevenci kriminality</t>
  </si>
  <si>
    <t>výdaje na projekty z dotace MVČR v oblasti prevence kriminality</t>
  </si>
  <si>
    <t>výdaje na tisk a dopravu tiskopisů na opiáty lékařům a ostatním osobám</t>
  </si>
  <si>
    <t>Komunitní plánování sociálních služeb Města Beroun</t>
  </si>
  <si>
    <t>výdaje na výkon pěstounské péče</t>
  </si>
  <si>
    <t xml:space="preserve">dotace Domovu penzionu pro důchodce (DPD) a terénní pečovatelské službě </t>
  </si>
  <si>
    <t xml:space="preserve">dotace MPSV - DPD a terénní pečovatelské službě na provoz </t>
  </si>
  <si>
    <t>náklady na opravy a údržbu DPD</t>
  </si>
  <si>
    <t>náklady na opravu  venkovních částí zimních zahrad - DPD</t>
  </si>
  <si>
    <t>náklady na stravování pro DPD a pečovatelskou službu</t>
  </si>
  <si>
    <t>Sk.5. Obrana, bezpečnost - Městská policie</t>
  </si>
  <si>
    <t>mzdy zaměstnanců městské policie</t>
  </si>
  <si>
    <t>zákonné pojistné z mezd městské policie</t>
  </si>
  <si>
    <t>ostatní náklady městské policie</t>
  </si>
  <si>
    <t>Městský kamerový systém - provoz</t>
  </si>
  <si>
    <t>skladovací prostory mobilních prvků protipovodňové ochrany města (PPO) - nájemné</t>
  </si>
  <si>
    <t>opravy a údržba PPO</t>
  </si>
  <si>
    <t>náklady na výkupy pozemků - PPO</t>
  </si>
  <si>
    <t>kontejnery pro mobilní hrazení - PPO</t>
  </si>
  <si>
    <t>výdaje k zajištění přípravy na krizové situace</t>
  </si>
  <si>
    <t>účelová rezerva na řešení krizových situací a odstranění jejich následků</t>
  </si>
  <si>
    <t>dotace ÚO HZS</t>
  </si>
  <si>
    <t>SK.6. Všeob.veřejná  správa</t>
  </si>
  <si>
    <t>6112 - Místní zastupitelské orgány</t>
  </si>
  <si>
    <t>odměny zastupitelů</t>
  </si>
  <si>
    <t xml:space="preserve">zákonné pojistné z odměn zastupitelů </t>
  </si>
  <si>
    <t>refundace mezd zastupitelů</t>
  </si>
  <si>
    <t>6171 - Činnost místní správy</t>
  </si>
  <si>
    <t>platy zaměstnanců městského úřadu</t>
  </si>
  <si>
    <t>ostatní osobní výdaje</t>
  </si>
  <si>
    <t>zákonné pojistné z mezd</t>
  </si>
  <si>
    <t>pojistné zaměstnanců městského úřadu</t>
  </si>
  <si>
    <t>náhrada mezd v době nemoci</t>
  </si>
  <si>
    <t>výdaje z reprezentačního fondu</t>
  </si>
  <si>
    <t xml:space="preserve">nákup knih a tiskovin  </t>
  </si>
  <si>
    <t>nákup drobného hmotného  majetku</t>
  </si>
  <si>
    <t>nákup materiálu</t>
  </si>
  <si>
    <t>nákup ostatních služeb</t>
  </si>
  <si>
    <t>náklady na úklid budov</t>
  </si>
  <si>
    <t>ošatné zaměstnanců</t>
  </si>
  <si>
    <t>náklady na školení a vzdělávání</t>
  </si>
  <si>
    <t>náklady na cestovné</t>
  </si>
  <si>
    <t>náklady na stravování zaměstnanců</t>
  </si>
  <si>
    <t>nákup ochranných pomůcek a zdravotnického materiálu</t>
  </si>
  <si>
    <t>náklady na opravy a údržbu</t>
  </si>
  <si>
    <t>nákup do skladu údržby</t>
  </si>
  <si>
    <t>výdaje na PHM</t>
  </si>
  <si>
    <t>náklady na počítačovou síť</t>
  </si>
  <si>
    <t>plnění podmínek vyplývající ze zákona o zaměstnanosti č. 367/2011 Sb</t>
  </si>
  <si>
    <t>náklady na poštovné</t>
  </si>
  <si>
    <t>náklady na telekomunikace</t>
  </si>
  <si>
    <t xml:space="preserve">náklady na operativní leasing </t>
  </si>
  <si>
    <t>náklady na konzultační, poradenské a právní služby</t>
  </si>
  <si>
    <t>náklady na vodné a stočné</t>
  </si>
  <si>
    <t>náklady na plyn</t>
  </si>
  <si>
    <t>náklady na elektrickou energii</t>
  </si>
  <si>
    <t xml:space="preserve">náklady na teplo </t>
  </si>
  <si>
    <t>náklady na přezkum hospodaření města Beroun vč.daňového přiznání</t>
  </si>
  <si>
    <t>náklady na Radniční list</t>
  </si>
  <si>
    <t xml:space="preserve">náklady na distribuci Radničního listu </t>
  </si>
  <si>
    <t>náklady OSA</t>
  </si>
  <si>
    <t>nákup kolků</t>
  </si>
  <si>
    <t>63,64 -  Finanční operace, ostatní činnosti</t>
  </si>
  <si>
    <t>pojištění městského majetku a odpovědnosti</t>
  </si>
  <si>
    <t>členský příspěvek Svazu měst a obcí ČR</t>
  </si>
  <si>
    <t>úroky úvěru na kanalizaci v aglomeraci Beroun - KB,a.s.</t>
  </si>
  <si>
    <t>úroky z úvěru  na kanalizaci v aglomeraci  Beroun - VaK, a.s, Beroun</t>
  </si>
  <si>
    <t xml:space="preserve">úroky z úvěru na nákup společnosti Plzeňka, spol. s.r.o. Beroun </t>
  </si>
  <si>
    <t>úroky z úvěrů na financování investičních projektů - ČSOB, a.s.</t>
  </si>
  <si>
    <t>náklady na služby peněžních ústavů</t>
  </si>
  <si>
    <t>platba daně z příjmů právnických osob za město Beroun za rok 2015</t>
  </si>
  <si>
    <t>odvod DPH za město</t>
  </si>
  <si>
    <t>náklady na služby exekutora - odstranění stavby</t>
  </si>
  <si>
    <t>náklady na služby exekutora</t>
  </si>
  <si>
    <t>Běžné výdaje fondů:</t>
  </si>
  <si>
    <t xml:space="preserve">BĚŽNÉ VÝDAJE CELKEM </t>
  </si>
  <si>
    <t>BĚŽNÉ VÝDAJE včetně  fondů</t>
  </si>
  <si>
    <t>SK.2. Průmyslová a ostatní odvětví hospodářství</t>
  </si>
  <si>
    <t>21 - Průmysl, stavebnictví, obchod, služby</t>
  </si>
  <si>
    <t>ul. Hostímská - úprava sklonu chodníku</t>
  </si>
  <si>
    <t>chodníky Závodí – přejezdy ČD - II. etapa (včetně VO)</t>
  </si>
  <si>
    <t>obchvat Jarov - PD</t>
  </si>
  <si>
    <t>Jarov - vynětí ze ZPF - komunikace</t>
  </si>
  <si>
    <t>lávka přes D5 - PD</t>
  </si>
  <si>
    <t>komunikace Jarov - stavební upravy prašných komunikací - PD</t>
  </si>
  <si>
    <t>most Zavadilka - spoluúčast a související práce</t>
  </si>
  <si>
    <t>parkoviště ul. Košťálkova - u výměníku č.VS 4 - přípravné práce</t>
  </si>
  <si>
    <t>parkoviště ul. Košťálkova - u výměníku č.VS 3</t>
  </si>
  <si>
    <t>chodníky, komunikace - PD</t>
  </si>
  <si>
    <t>ul. Fučíkova - rekonstrukce - převod z r. 2015</t>
  </si>
  <si>
    <t>oprava povrchů - ul. Náhorní, Mošnova, Mařákova</t>
  </si>
  <si>
    <t>přeložka O2 - ul.Kollárova</t>
  </si>
  <si>
    <t>bývalé Autobusové nádraží – PD a realizace</t>
  </si>
  <si>
    <t>řešení prostoru Wagnerova náměstí (PD, arch. soutěž) - převod z r. 2015</t>
  </si>
  <si>
    <t>chodník Na Máchovně - PD</t>
  </si>
  <si>
    <t>propojovací chodník mezi ul. Plzeňskou a Havlíčkovou + zastávka u ZŠ Jungmannova-PD a realizace</t>
  </si>
  <si>
    <t>PD k územnímu rozhodnutí - ul. Náhorní</t>
  </si>
  <si>
    <t xml:space="preserve">zesplavnění náhonu - PD </t>
  </si>
  <si>
    <t>rybník Jarov - obnova hráze- převod z r. 2015</t>
  </si>
  <si>
    <t>vodovod a kanalizace Hostím - PD</t>
  </si>
  <si>
    <t>MŠ Pod Homolkou - zateplení - přípravné práce</t>
  </si>
  <si>
    <t>MŠ Tovární - PD rozšíření využití objektu pro MŠ</t>
  </si>
  <si>
    <t>MŠ Vančurova - PD - zateplení balkonu  2. NP</t>
  </si>
  <si>
    <t>MŠ Vrchlického - jídelní výtah</t>
  </si>
  <si>
    <t>ZŠ Jungmannova - odizolování 1. PP - PD včetně návrhu využití</t>
  </si>
  <si>
    <t>2 ZŠ Preislerova - vysušení sklepů - PD</t>
  </si>
  <si>
    <t xml:space="preserve">2. ZŠ Preislerova - regulace topení v budovách </t>
  </si>
  <si>
    <t>ZŠ Wagnerovo náměstí - protihluková stěna - PD</t>
  </si>
  <si>
    <t>ZŠ Komenského - přístavba - přípravné práce</t>
  </si>
  <si>
    <t>rozšíření městského rozhlasu</t>
  </si>
  <si>
    <t>boudička ke kluzišti</t>
  </si>
  <si>
    <t>koupaliště Velké sídliště - studie rozvoje</t>
  </si>
  <si>
    <t>víceúčelové hřiště Beroun -  Zdejcina - pokládka umělého povrchu</t>
  </si>
  <si>
    <t>kemp - mobilní hrazení na správní budovu</t>
  </si>
  <si>
    <t>ZS - snížení energetické náročnosti a modernizace řídících systémů - PD</t>
  </si>
  <si>
    <t xml:space="preserve">pořízení rolby - ZS </t>
  </si>
  <si>
    <t>obnova dětského hřiště na Městské hoře</t>
  </si>
  <si>
    <t>finanční příspěvek Aquaparku Beroun</t>
  </si>
  <si>
    <t>dopracování územního plánu</t>
  </si>
  <si>
    <t>plán rozvoje města</t>
  </si>
  <si>
    <t>aktualizace územně analytických podkladů 2016</t>
  </si>
  <si>
    <t>Archiv v České pojišťovně - posuvné regály - doplnění</t>
  </si>
  <si>
    <t>náklady na VO spojené s úpravou sítí jejich správců</t>
  </si>
  <si>
    <t>Městský hřbitov- úprava předhřbitovního prostoru - PD a zahájení realizace</t>
  </si>
  <si>
    <t>náklady na výkupy pozemků</t>
  </si>
  <si>
    <t>SK.4 Sociální věci</t>
  </si>
  <si>
    <t>DPD - příspěvek na auto</t>
  </si>
  <si>
    <t>rozšíření techn. vybavení služebny městské policie</t>
  </si>
  <si>
    <t>obnova vozového parku městské policie</t>
  </si>
  <si>
    <t>informační systém pro městskou policii</t>
  </si>
  <si>
    <t>SK.6. Všeobecná veřejná správa</t>
  </si>
  <si>
    <t>počítačová síť (HIM)</t>
  </si>
  <si>
    <t>pořízení HIM</t>
  </si>
  <si>
    <t>elektronická úřední deska</t>
  </si>
  <si>
    <t>Kapitálové výdaje fondů:</t>
  </si>
  <si>
    <t xml:space="preserve">KAPITÁLOVÉ VÝDAJE  CELKEM </t>
  </si>
  <si>
    <t>KAPITÁLOVÉ VÝDAJE včetně fondů</t>
  </si>
  <si>
    <t>zůstatky na účtech z roku 2015</t>
  </si>
  <si>
    <t>předpokládané zůstatky na  účtech města</t>
  </si>
  <si>
    <t>přijaté úvěry a půjčky</t>
  </si>
  <si>
    <t>splátky úvěrů</t>
  </si>
  <si>
    <t>na nákup společnosti Plzeňka, spol. s r.o. Beroun</t>
  </si>
  <si>
    <t>na kanalizaci v aglomeraci Beroun - VaK,a.s. Beroun</t>
  </si>
  <si>
    <t>na kanalizaci v aglomeraci Beroun - KB, a.s</t>
  </si>
  <si>
    <t>na financování inv. projektů - ČSOB, a.s.</t>
  </si>
  <si>
    <t xml:space="preserve">na financování inv. projektů - ČSOB, a.s. - splátka dotací  </t>
  </si>
  <si>
    <t>splátky půjček</t>
  </si>
  <si>
    <t>FINANCOVÁNÍ  CELKEM</t>
  </si>
  <si>
    <t>FOND ŽIVOTNÍHO PROSTŘEDÍ</t>
  </si>
  <si>
    <t>převody ze ZBÚ</t>
  </si>
  <si>
    <t>odnětí ze zemědělského půdního fondu (ZPF)</t>
  </si>
  <si>
    <t>pokuty odboru životního prostředí</t>
  </si>
  <si>
    <t>rybářské lístky</t>
  </si>
  <si>
    <t>správní poplatky - povolování staveb a místní šetření</t>
  </si>
  <si>
    <t>převod z rozpočtu města - předpokládaný  zůstatek  roku 2015</t>
  </si>
  <si>
    <t>dotace města Králův Dvůr - monit.ovzduší</t>
  </si>
  <si>
    <t>vlastní příjmy fondu</t>
  </si>
  <si>
    <t>poplatek za ukládání odpadu - skládka Jarov</t>
  </si>
  <si>
    <t>kontejnery na textil</t>
  </si>
  <si>
    <t>úroky</t>
  </si>
  <si>
    <t>úhrady z dobývacího prostoru</t>
  </si>
  <si>
    <t>zůstatek hospodaření z roku 2015</t>
  </si>
  <si>
    <t>K DISPOZICI CELKEM</t>
  </si>
  <si>
    <t>běžné výdaje</t>
  </si>
  <si>
    <t>ekologická studie - aktualizace</t>
  </si>
  <si>
    <t>přeměna vytápění-příspěvky</t>
  </si>
  <si>
    <t>monitoring skládky Zdejcina a Lištice</t>
  </si>
  <si>
    <t>monitoring ovzduší - AIMS</t>
  </si>
  <si>
    <t>služby peněžních ústavů</t>
  </si>
  <si>
    <t>ekovýchova</t>
  </si>
  <si>
    <t>protipovodňová prevence Beroun</t>
  </si>
  <si>
    <t>realizace Plánu odpadového hospodářství (POH) města Beroun</t>
  </si>
  <si>
    <t>aktualizace Plánu odpadového hospodářství (POH) města Beroun</t>
  </si>
  <si>
    <t>rezerva</t>
  </si>
  <si>
    <t>kapitálové výdaje</t>
  </si>
  <si>
    <t>VÝDAJE CELKEM</t>
  </si>
  <si>
    <t>zůstatek</t>
  </si>
  <si>
    <t>FOND PROGRAMU REGENERACE MĚSTSKÉ PAMÁTKOVÉ ZÓNY</t>
  </si>
  <si>
    <t>stanovené % z prodeje nemovitostí</t>
  </si>
  <si>
    <t>státní finanční podpora PR MPZ</t>
  </si>
  <si>
    <t>podíl města ke státní finanční podpoře PR MPZ</t>
  </si>
  <si>
    <t>převod z rozpočtu města</t>
  </si>
  <si>
    <t xml:space="preserve">radnice - oprava a údržba </t>
  </si>
  <si>
    <t>opravy objeku studánky</t>
  </si>
  <si>
    <t>příspěvky jiným investorům</t>
  </si>
  <si>
    <t>podíl města ke státní podpoře</t>
  </si>
  <si>
    <t>příspěvky vlastníkům nemovitostí v MPZ</t>
  </si>
  <si>
    <t>okrasná zeleň - povýsadbová péče</t>
  </si>
  <si>
    <t>Radnice - klimatizace obřadní síň - PD a realizace</t>
  </si>
  <si>
    <t>opravy povrchů komunikací MPZ</t>
  </si>
  <si>
    <t>sanace mostu u Venediku</t>
  </si>
  <si>
    <t>ul. Biřická - vnitroblok</t>
  </si>
  <si>
    <t xml:space="preserve">zůstatek </t>
  </si>
  <si>
    <t>SOCIÁLNÍ FOND</t>
  </si>
  <si>
    <t>zůstatek z roku 2015</t>
  </si>
  <si>
    <t xml:space="preserve">služby peněžních ústavů </t>
  </si>
  <si>
    <t>výdaje v souladu s kolektivní smlouvou</t>
  </si>
  <si>
    <t>FOND REZERV A ROZVOJE</t>
  </si>
  <si>
    <t>rezerva finančních prostředků</t>
  </si>
  <si>
    <t>převody na ZBÚ</t>
  </si>
  <si>
    <t xml:space="preserve">termínovaný vklad </t>
  </si>
  <si>
    <t xml:space="preserve">       rozpočet 2016</t>
  </si>
  <si>
    <t xml:space="preserve"> rozpočet 2016</t>
  </si>
  <si>
    <t>výdaje na nájem prostor v budově</t>
  </si>
  <si>
    <t>výdaje na nájem prostor v budovách</t>
  </si>
  <si>
    <t>výdaje na pronájem prostor v budově</t>
  </si>
</sst>
</file>

<file path=xl/styles.xml><?xml version="1.0" encoding="utf-8"?>
<styleSheet xmlns="http://schemas.openxmlformats.org/spreadsheetml/2006/main">
  <fonts count="60"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0"/>
      <name val="Arial CE"/>
      <charset val="238"/>
    </font>
    <font>
      <b/>
      <sz val="14"/>
      <color indexed="10"/>
      <name val="Arial CE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6"/>
      <name val="Arial CE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b/>
      <sz val="22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6"/>
      <color indexed="9"/>
      <name val="Arial"/>
      <family val="2"/>
      <charset val="238"/>
    </font>
    <font>
      <sz val="16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i/>
      <sz val="16"/>
      <color indexed="8"/>
      <name val="Arial"/>
      <family val="2"/>
      <charset val="238"/>
    </font>
    <font>
      <i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 CE"/>
      <charset val="238"/>
    </font>
    <font>
      <sz val="11"/>
      <color indexed="10"/>
      <name val="Arial CE"/>
      <charset val="238"/>
    </font>
    <font>
      <b/>
      <sz val="11"/>
      <name val="Arial CE"/>
      <charset val="238"/>
    </font>
    <font>
      <b/>
      <sz val="11"/>
      <color indexed="10"/>
      <name val="Arial CE"/>
      <charset val="238"/>
    </font>
    <font>
      <sz val="10"/>
      <color indexed="53"/>
      <name val="Arial"/>
      <family val="2"/>
      <charset val="238"/>
    </font>
    <font>
      <sz val="11"/>
      <color indexed="53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 CE"/>
      <family val="2"/>
      <charset val="238"/>
    </font>
    <font>
      <sz val="11"/>
      <color indexed="53"/>
      <name val="Arial CE"/>
      <family val="2"/>
      <charset val="238"/>
    </font>
    <font>
      <sz val="11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sz val="10"/>
      <color rgb="FF0070C0"/>
      <name val="Arial CE"/>
      <charset val="238"/>
    </font>
    <font>
      <b/>
      <sz val="11"/>
      <color rgb="FFFF0000"/>
      <name val="Arial"/>
      <family val="2"/>
      <charset val="238"/>
    </font>
    <font>
      <sz val="11"/>
      <color rgb="FF0070C0"/>
      <name val="Arial CE"/>
      <family val="2"/>
      <charset val="238"/>
    </font>
    <font>
      <sz val="11"/>
      <color rgb="FFFF0000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b/>
      <sz val="11"/>
      <color rgb="FFFF0000"/>
      <name val="Arial CE"/>
      <family val="2"/>
      <charset val="238"/>
    </font>
    <font>
      <sz val="12"/>
      <name val="Arial"/>
      <family val="2"/>
      <charset val="238"/>
    </font>
    <font>
      <b/>
      <u/>
      <sz val="14"/>
      <name val="Arial CE"/>
      <family val="2"/>
      <charset val="238"/>
    </font>
    <font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49">
    <xf numFmtId="0" fontId="0" fillId="0" borderId="0" xfId="0"/>
    <xf numFmtId="0" fontId="3" fillId="0" borderId="0" xfId="0" applyFont="1"/>
    <xf numFmtId="0" fontId="5" fillId="0" borderId="0" xfId="0" applyFont="1" applyFill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0" fontId="7" fillId="0" borderId="0" xfId="0" applyFont="1"/>
    <xf numFmtId="3" fontId="8" fillId="0" borderId="0" xfId="0" applyNumberFormat="1" applyFont="1"/>
    <xf numFmtId="3" fontId="8" fillId="0" borderId="0" xfId="0" applyNumberFormat="1" applyFont="1" applyFill="1"/>
    <xf numFmtId="3" fontId="8" fillId="0" borderId="0" xfId="0" applyNumberFormat="1" applyFont="1" applyBorder="1"/>
    <xf numFmtId="0" fontId="8" fillId="0" borderId="0" xfId="0" applyFont="1"/>
    <xf numFmtId="3" fontId="7" fillId="0" borderId="0" xfId="0" applyNumberFormat="1" applyFont="1"/>
    <xf numFmtId="3" fontId="7" fillId="0" borderId="0" xfId="0" applyNumberFormat="1" applyFont="1" applyFill="1"/>
    <xf numFmtId="3" fontId="9" fillId="0" borderId="0" xfId="0" applyNumberFormat="1" applyFont="1" applyFill="1" applyBorder="1"/>
    <xf numFmtId="3" fontId="11" fillId="0" borderId="1" xfId="0" applyNumberFormat="1" applyFont="1" applyFill="1" applyBorder="1"/>
    <xf numFmtId="0" fontId="12" fillId="0" borderId="0" xfId="0" applyFont="1"/>
    <xf numFmtId="3" fontId="12" fillId="0" borderId="0" xfId="0" applyNumberFormat="1" applyFont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3" fontId="0" fillId="0" borderId="0" xfId="0" applyNumberFormat="1" applyFont="1" applyBorder="1"/>
    <xf numFmtId="0" fontId="0" fillId="0" borderId="0" xfId="0" applyFont="1" applyFill="1"/>
    <xf numFmtId="3" fontId="47" fillId="0" borderId="0" xfId="0" applyNumberFormat="1" applyFont="1"/>
    <xf numFmtId="0" fontId="0" fillId="0" borderId="0" xfId="0" applyFont="1" applyFill="1" applyBorder="1"/>
    <xf numFmtId="0" fontId="13" fillId="0" borderId="0" xfId="0" applyFont="1" applyBorder="1"/>
    <xf numFmtId="0" fontId="0" fillId="0" borderId="0" xfId="0" applyFont="1" applyBorder="1"/>
    <xf numFmtId="0" fontId="6" fillId="0" borderId="1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3" fontId="1" fillId="0" borderId="0" xfId="0" applyNumberFormat="1" applyFont="1" applyFill="1" applyBorder="1"/>
    <xf numFmtId="0" fontId="12" fillId="0" borderId="0" xfId="0" applyFont="1" applyBorder="1"/>
    <xf numFmtId="3" fontId="12" fillId="0" borderId="0" xfId="0" applyNumberFormat="1" applyFont="1" applyBorder="1"/>
    <xf numFmtId="0" fontId="16" fillId="0" borderId="0" xfId="0" applyFont="1"/>
    <xf numFmtId="0" fontId="13" fillId="0" borderId="0" xfId="0" applyFont="1"/>
    <xf numFmtId="0" fontId="18" fillId="0" borderId="0" xfId="0" applyFont="1"/>
    <xf numFmtId="0" fontId="20" fillId="0" borderId="0" xfId="0" applyFont="1"/>
    <xf numFmtId="0" fontId="13" fillId="0" borderId="0" xfId="0" applyFont="1" applyFill="1"/>
    <xf numFmtId="0" fontId="27" fillId="0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14" fillId="0" borderId="0" xfId="0" applyFont="1"/>
    <xf numFmtId="0" fontId="21" fillId="0" borderId="3" xfId="0" applyFont="1" applyFill="1" applyBorder="1" applyAlignment="1">
      <alignment horizontal="left" vertical="center"/>
    </xf>
    <xf numFmtId="3" fontId="22" fillId="0" borderId="4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3" fontId="22" fillId="0" borderId="8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3" fontId="24" fillId="0" borderId="11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3" fontId="22" fillId="0" borderId="13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32" fillId="2" borderId="2" xfId="0" applyFont="1" applyFill="1" applyBorder="1" applyAlignment="1">
      <alignment horizontal="left" vertical="center"/>
    </xf>
    <xf numFmtId="3" fontId="13" fillId="0" borderId="0" xfId="0" applyNumberFormat="1" applyFont="1"/>
    <xf numFmtId="3" fontId="14" fillId="0" borderId="0" xfId="0" applyNumberFormat="1" applyFont="1"/>
    <xf numFmtId="3" fontId="27" fillId="0" borderId="0" xfId="0" applyNumberFormat="1" applyFont="1"/>
    <xf numFmtId="3" fontId="31" fillId="0" borderId="0" xfId="0" applyNumberFormat="1" applyFont="1"/>
    <xf numFmtId="3" fontId="32" fillId="2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3" fontId="26" fillId="0" borderId="14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left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3" fontId="26" fillId="0" borderId="6" xfId="0" applyNumberFormat="1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/>
    </xf>
    <xf numFmtId="3" fontId="26" fillId="0" borderId="6" xfId="0" applyNumberFormat="1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34" fillId="0" borderId="0" xfId="0" applyFont="1" applyFill="1"/>
    <xf numFmtId="0" fontId="34" fillId="0" borderId="0" xfId="0" applyFont="1" applyFill="1" applyBorder="1"/>
    <xf numFmtId="0" fontId="34" fillId="0" borderId="0" xfId="0" applyFont="1"/>
    <xf numFmtId="3" fontId="35" fillId="0" borderId="0" xfId="0" applyNumberFormat="1" applyFont="1"/>
    <xf numFmtId="0" fontId="34" fillId="0" borderId="14" xfId="0" applyFont="1" applyBorder="1"/>
    <xf numFmtId="3" fontId="34" fillId="0" borderId="14" xfId="0" applyNumberFormat="1" applyFont="1" applyFill="1" applyBorder="1"/>
    <xf numFmtId="3" fontId="34" fillId="0" borderId="14" xfId="0" applyNumberFormat="1" applyFont="1" applyBorder="1"/>
    <xf numFmtId="3" fontId="34" fillId="0" borderId="0" xfId="0" applyNumberFormat="1" applyFont="1" applyFill="1" applyBorder="1"/>
    <xf numFmtId="0" fontId="34" fillId="0" borderId="0" xfId="0" applyFont="1" applyBorder="1"/>
    <xf numFmtId="0" fontId="36" fillId="0" borderId="15" xfId="0" applyFont="1" applyBorder="1"/>
    <xf numFmtId="0" fontId="34" fillId="0" borderId="15" xfId="0" applyFont="1" applyBorder="1"/>
    <xf numFmtId="3" fontId="36" fillId="0" borderId="15" xfId="0" applyNumberFormat="1" applyFont="1" applyBorder="1"/>
    <xf numFmtId="0" fontId="35" fillId="0" borderId="0" xfId="0" applyFont="1"/>
    <xf numFmtId="0" fontId="34" fillId="0" borderId="14" xfId="0" applyFont="1" applyFill="1" applyBorder="1"/>
    <xf numFmtId="0" fontId="36" fillId="0" borderId="0" xfId="0" applyFont="1"/>
    <xf numFmtId="3" fontId="37" fillId="0" borderId="0" xfId="0" applyNumberFormat="1" applyFont="1"/>
    <xf numFmtId="3" fontId="36" fillId="0" borderId="0" xfId="0" applyNumberFormat="1" applyFont="1"/>
    <xf numFmtId="3" fontId="35" fillId="0" borderId="0" xfId="0" applyNumberFormat="1" applyFont="1" applyBorder="1"/>
    <xf numFmtId="3" fontId="34" fillId="0" borderId="0" xfId="0" applyNumberFormat="1" applyFont="1" applyBorder="1"/>
    <xf numFmtId="3" fontId="34" fillId="0" borderId="0" xfId="0" applyNumberFormat="1" applyFont="1"/>
    <xf numFmtId="0" fontId="34" fillId="0" borderId="1" xfId="0" applyFont="1" applyFill="1" applyBorder="1"/>
    <xf numFmtId="0" fontId="34" fillId="0" borderId="16" xfId="0" applyFont="1" applyBorder="1"/>
    <xf numFmtId="3" fontId="34" fillId="0" borderId="16" xfId="0" applyNumberFormat="1" applyFont="1" applyFill="1" applyBorder="1"/>
    <xf numFmtId="0" fontId="35" fillId="0" borderId="14" xfId="0" applyFont="1" applyBorder="1"/>
    <xf numFmtId="0" fontId="36" fillId="0" borderId="14" xfId="0" applyFont="1" applyBorder="1"/>
    <xf numFmtId="3" fontId="35" fillId="0" borderId="0" xfId="0" applyNumberFormat="1" applyFont="1" applyFill="1"/>
    <xf numFmtId="3" fontId="34" fillId="3" borderId="14" xfId="0" applyNumberFormat="1" applyFont="1" applyFill="1" applyBorder="1"/>
    <xf numFmtId="3" fontId="34" fillId="0" borderId="0" xfId="0" applyNumberFormat="1" applyFont="1" applyFill="1"/>
    <xf numFmtId="0" fontId="37" fillId="0" borderId="14" xfId="0" applyFont="1" applyBorder="1"/>
    <xf numFmtId="0" fontId="35" fillId="0" borderId="0" xfId="0" applyFont="1" applyFill="1"/>
    <xf numFmtId="0" fontId="36" fillId="0" borderId="14" xfId="0" applyFont="1" applyFill="1" applyBorder="1"/>
    <xf numFmtId="0" fontId="36" fillId="0" borderId="0" xfId="0" applyFont="1" applyBorder="1"/>
    <xf numFmtId="3" fontId="34" fillId="0" borderId="16" xfId="0" applyNumberFormat="1" applyFont="1" applyBorder="1"/>
    <xf numFmtId="0" fontId="25" fillId="0" borderId="1" xfId="0" applyFont="1" applyFill="1" applyBorder="1"/>
    <xf numFmtId="3" fontId="25" fillId="0" borderId="1" xfId="0" applyNumberFormat="1" applyFont="1" applyFill="1" applyBorder="1"/>
    <xf numFmtId="3" fontId="29" fillId="0" borderId="0" xfId="0" applyNumberFormat="1" applyFont="1"/>
    <xf numFmtId="0" fontId="28" fillId="0" borderId="14" xfId="0" applyFont="1" applyBorder="1"/>
    <xf numFmtId="3" fontId="28" fillId="0" borderId="14" xfId="0" applyNumberFormat="1" applyFont="1" applyFill="1" applyBorder="1"/>
    <xf numFmtId="3" fontId="28" fillId="0" borderId="0" xfId="0" applyNumberFormat="1" applyFont="1"/>
    <xf numFmtId="0" fontId="28" fillId="0" borderId="1" xfId="0" applyFont="1" applyFill="1" applyBorder="1"/>
    <xf numFmtId="3" fontId="28" fillId="0" borderId="14" xfId="0" applyNumberFormat="1" applyFont="1" applyBorder="1"/>
    <xf numFmtId="0" fontId="28" fillId="0" borderId="14" xfId="0" applyFont="1" applyFill="1" applyBorder="1"/>
    <xf numFmtId="0" fontId="28" fillId="0" borderId="0" xfId="0" applyFont="1" applyBorder="1"/>
    <xf numFmtId="0" fontId="28" fillId="0" borderId="15" xfId="0" applyFont="1" applyBorder="1"/>
    <xf numFmtId="3" fontId="14" fillId="0" borderId="0" xfId="0" applyNumberFormat="1" applyFont="1" applyFill="1" applyBorder="1"/>
    <xf numFmtId="0" fontId="14" fillId="0" borderId="0" xfId="0" applyFont="1" applyBorder="1"/>
    <xf numFmtId="3" fontId="38" fillId="0" borderId="0" xfId="0" applyNumberFormat="1" applyFont="1" applyFill="1"/>
    <xf numFmtId="0" fontId="31" fillId="0" borderId="0" xfId="0" applyFont="1" applyFill="1" applyAlignment="1">
      <alignment horizontal="center"/>
    </xf>
    <xf numFmtId="0" fontId="28" fillId="0" borderId="0" xfId="0" applyFont="1" applyFill="1" applyBorder="1"/>
    <xf numFmtId="0" fontId="28" fillId="0" borderId="17" xfId="0" applyFont="1" applyBorder="1"/>
    <xf numFmtId="3" fontId="29" fillId="0" borderId="0" xfId="0" applyNumberFormat="1" applyFont="1" applyFill="1" applyBorder="1"/>
    <xf numFmtId="3" fontId="32" fillId="0" borderId="15" xfId="0" applyNumberFormat="1" applyFont="1" applyFill="1" applyBorder="1" applyAlignment="1">
      <alignment horizontal="center"/>
    </xf>
    <xf numFmtId="3" fontId="39" fillId="0" borderId="0" xfId="0" applyNumberFormat="1" applyFont="1"/>
    <xf numFmtId="0" fontId="26" fillId="6" borderId="0" xfId="0" applyFont="1" applyFill="1" applyBorder="1"/>
    <xf numFmtId="0" fontId="28" fillId="6" borderId="0" xfId="0" applyFont="1" applyFill="1" applyBorder="1"/>
    <xf numFmtId="3" fontId="26" fillId="6" borderId="0" xfId="0" applyNumberFormat="1" applyFont="1" applyFill="1" applyBorder="1"/>
    <xf numFmtId="0" fontId="26" fillId="0" borderId="15" xfId="0" applyFont="1" applyBorder="1"/>
    <xf numFmtId="3" fontId="26" fillId="0" borderId="15" xfId="0" applyNumberFormat="1" applyFont="1" applyBorder="1"/>
    <xf numFmtId="0" fontId="26" fillId="0" borderId="14" xfId="0" applyFont="1" applyBorder="1"/>
    <xf numFmtId="0" fontId="28" fillId="0" borderId="14" xfId="0" applyFont="1" applyBorder="1" applyAlignment="1">
      <alignment horizontal="left"/>
    </xf>
    <xf numFmtId="0" fontId="28" fillId="0" borderId="6" xfId="0" applyFont="1" applyBorder="1"/>
    <xf numFmtId="3" fontId="28" fillId="0" borderId="6" xfId="0" applyNumberFormat="1" applyFont="1" applyFill="1" applyBorder="1"/>
    <xf numFmtId="0" fontId="26" fillId="0" borderId="0" xfId="0" applyFont="1" applyBorder="1"/>
    <xf numFmtId="0" fontId="28" fillId="0" borderId="0" xfId="0" applyFont="1" applyBorder="1" applyAlignment="1">
      <alignment horizontal="left"/>
    </xf>
    <xf numFmtId="3" fontId="26" fillId="0" borderId="6" xfId="0" applyNumberFormat="1" applyFont="1" applyFill="1" applyBorder="1" applyAlignment="1">
      <alignment horizontal="center"/>
    </xf>
    <xf numFmtId="3" fontId="28" fillId="0" borderId="0" xfId="0" applyNumberFormat="1" applyFont="1" applyFill="1" applyBorder="1"/>
    <xf numFmtId="3" fontId="26" fillId="0" borderId="15" xfId="0" applyNumberFormat="1" applyFont="1" applyFill="1" applyBorder="1"/>
    <xf numFmtId="3" fontId="28" fillId="0" borderId="0" xfId="0" applyNumberFormat="1" applyFont="1" applyFill="1"/>
    <xf numFmtId="3" fontId="28" fillId="0" borderId="15" xfId="0" applyNumberFormat="1" applyFont="1" applyFill="1" applyBorder="1"/>
    <xf numFmtId="3" fontId="28" fillId="0" borderId="14" xfId="0" applyNumberFormat="1" applyFont="1" applyFill="1" applyBorder="1" applyAlignment="1">
      <alignment horizontal="right"/>
    </xf>
    <xf numFmtId="0" fontId="28" fillId="0" borderId="14" xfId="0" applyFont="1" applyBorder="1" applyAlignment="1">
      <alignment horizontal="center"/>
    </xf>
    <xf numFmtId="0" fontId="29" fillId="0" borderId="0" xfId="0" applyFont="1" applyBorder="1"/>
    <xf numFmtId="0" fontId="28" fillId="0" borderId="6" xfId="0" applyFont="1" applyFill="1" applyBorder="1"/>
    <xf numFmtId="3" fontId="28" fillId="3" borderId="14" xfId="0" applyNumberFormat="1" applyFont="1" applyFill="1" applyBorder="1"/>
    <xf numFmtId="0" fontId="29" fillId="0" borderId="14" xfId="0" applyFont="1" applyBorder="1"/>
    <xf numFmtId="3" fontId="29" fillId="0" borderId="14" xfId="0" applyNumberFormat="1" applyFont="1" applyFill="1" applyBorder="1"/>
    <xf numFmtId="0" fontId="29" fillId="0" borderId="14" xfId="0" applyFont="1" applyFill="1" applyBorder="1"/>
    <xf numFmtId="0" fontId="29" fillId="0" borderId="0" xfId="0" applyFont="1" applyFill="1" applyBorder="1"/>
    <xf numFmtId="0" fontId="28" fillId="4" borderId="14" xfId="0" applyFont="1" applyFill="1" applyBorder="1"/>
    <xf numFmtId="0" fontId="26" fillId="0" borderId="14" xfId="0" applyFont="1" applyFill="1" applyBorder="1"/>
    <xf numFmtId="0" fontId="39" fillId="0" borderId="6" xfId="0" applyFont="1" applyBorder="1"/>
    <xf numFmtId="0" fontId="28" fillId="0" borderId="16" xfId="0" applyFont="1" applyBorder="1"/>
    <xf numFmtId="0" fontId="26" fillId="0" borderId="16" xfId="0" applyFont="1" applyFill="1" applyBorder="1"/>
    <xf numFmtId="3" fontId="28" fillId="0" borderId="16" xfId="0" applyNumberFormat="1" applyFont="1" applyBorder="1"/>
    <xf numFmtId="0" fontId="41" fillId="0" borderId="0" xfId="0" applyFont="1" applyFill="1" applyBorder="1"/>
    <xf numFmtId="3" fontId="42" fillId="0" borderId="0" xfId="0" applyNumberFormat="1" applyFont="1" applyFill="1" applyBorder="1"/>
    <xf numFmtId="0" fontId="43" fillId="0" borderId="14" xfId="0" applyFont="1" applyFill="1" applyBorder="1"/>
    <xf numFmtId="3" fontId="34" fillId="0" borderId="15" xfId="0" applyNumberFormat="1" applyFont="1" applyBorder="1"/>
    <xf numFmtId="0" fontId="34" fillId="0" borderId="15" xfId="0" applyFont="1" applyFill="1" applyBorder="1"/>
    <xf numFmtId="3" fontId="34" fillId="0" borderId="15" xfId="0" applyNumberFormat="1" applyFont="1" applyFill="1" applyBorder="1"/>
    <xf numFmtId="0" fontId="34" fillId="0" borderId="18" xfId="0" applyFont="1" applyFill="1" applyBorder="1"/>
    <xf numFmtId="3" fontId="35" fillId="0" borderId="14" xfId="0" applyNumberFormat="1" applyFont="1" applyFill="1" applyBorder="1"/>
    <xf numFmtId="0" fontId="36" fillId="0" borderId="0" xfId="0" applyFont="1" applyFill="1" applyBorder="1"/>
    <xf numFmtId="0" fontId="41" fillId="0" borderId="15" xfId="0" applyFont="1" applyFill="1" applyBorder="1"/>
    <xf numFmtId="3" fontId="41" fillId="0" borderId="15" xfId="0" applyNumberFormat="1" applyFont="1" applyFill="1" applyBorder="1"/>
    <xf numFmtId="3" fontId="43" fillId="0" borderId="14" xfId="0" applyNumberFormat="1" applyFont="1" applyFill="1" applyBorder="1"/>
    <xf numFmtId="0" fontId="43" fillId="0" borderId="15" xfId="0" applyFont="1" applyFill="1" applyBorder="1"/>
    <xf numFmtId="3" fontId="41" fillId="0" borderId="0" xfId="0" applyNumberFormat="1" applyFont="1" applyFill="1"/>
    <xf numFmtId="0" fontId="48" fillId="0" borderId="0" xfId="0" applyFont="1" applyFill="1" applyBorder="1"/>
    <xf numFmtId="0" fontId="43" fillId="0" borderId="0" xfId="0" applyFont="1" applyFill="1" applyBorder="1"/>
    <xf numFmtId="3" fontId="49" fillId="0" borderId="0" xfId="0" applyNumberFormat="1" applyFont="1" applyFill="1" applyBorder="1"/>
    <xf numFmtId="3" fontId="44" fillId="0" borderId="0" xfId="0" applyNumberFormat="1" applyFont="1" applyFill="1" applyBorder="1"/>
    <xf numFmtId="0" fontId="34" fillId="0" borderId="6" xfId="0" applyFont="1" applyFill="1" applyBorder="1"/>
    <xf numFmtId="3" fontId="42" fillId="0" borderId="6" xfId="0" applyNumberFormat="1" applyFont="1" applyFill="1" applyBorder="1"/>
    <xf numFmtId="0" fontId="34" fillId="0" borderId="14" xfId="0" applyFont="1" applyFill="1" applyBorder="1" applyAlignment="1">
      <alignment horizontal="right"/>
    </xf>
    <xf numFmtId="0" fontId="43" fillId="0" borderId="15" xfId="0" applyFont="1" applyBorder="1"/>
    <xf numFmtId="3" fontId="43" fillId="0" borderId="15" xfId="0" applyNumberFormat="1" applyFont="1" applyFill="1" applyBorder="1"/>
    <xf numFmtId="0" fontId="43" fillId="0" borderId="0" xfId="0" applyFont="1"/>
    <xf numFmtId="0" fontId="43" fillId="0" borderId="14" xfId="0" applyFont="1" applyBorder="1"/>
    <xf numFmtId="3" fontId="44" fillId="0" borderId="0" xfId="0" applyNumberFormat="1" applyFont="1"/>
    <xf numFmtId="0" fontId="26" fillId="0" borderId="1" xfId="0" applyFont="1" applyFill="1" applyBorder="1" applyAlignment="1">
      <alignment horizontal="left" vertical="center"/>
    </xf>
    <xf numFmtId="3" fontId="26" fillId="0" borderId="1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left" vertical="center"/>
    </xf>
    <xf numFmtId="3" fontId="28" fillId="0" borderId="14" xfId="0" applyNumberFormat="1" applyFont="1" applyFill="1" applyBorder="1" applyAlignment="1">
      <alignment vertical="center"/>
    </xf>
    <xf numFmtId="0" fontId="36" fillId="0" borderId="1" xfId="0" applyFont="1" applyFill="1" applyBorder="1"/>
    <xf numFmtId="3" fontId="36" fillId="0" borderId="1" xfId="0" applyNumberFormat="1" applyFont="1" applyFill="1" applyBorder="1"/>
    <xf numFmtId="0" fontId="37" fillId="0" borderId="16" xfId="0" applyFont="1" applyFill="1" applyBorder="1"/>
    <xf numFmtId="3" fontId="36" fillId="0" borderId="0" xfId="0" applyNumberFormat="1" applyFont="1" applyFill="1" applyBorder="1"/>
    <xf numFmtId="3" fontId="26" fillId="0" borderId="1" xfId="0" applyNumberFormat="1" applyFont="1" applyFill="1" applyBorder="1"/>
    <xf numFmtId="0" fontId="26" fillId="0" borderId="1" xfId="0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0" fontId="26" fillId="0" borderId="14" xfId="0" applyFont="1" applyBorder="1" applyAlignment="1">
      <alignment horizontal="right"/>
    </xf>
    <xf numFmtId="0" fontId="41" fillId="0" borderId="1" xfId="0" applyFont="1" applyFill="1" applyBorder="1"/>
    <xf numFmtId="0" fontId="41" fillId="0" borderId="1" xfId="0" applyFont="1" applyFill="1" applyBorder="1" applyAlignment="1">
      <alignment horizontal="right"/>
    </xf>
    <xf numFmtId="3" fontId="41" fillId="0" borderId="1" xfId="0" applyNumberFormat="1" applyFont="1" applyFill="1" applyBorder="1"/>
    <xf numFmtId="0" fontId="41" fillId="0" borderId="14" xfId="0" applyFont="1" applyFill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36" fillId="0" borderId="1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0" fontId="36" fillId="0" borderId="1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1" fillId="0" borderId="15" xfId="0" applyFont="1" applyFill="1" applyBorder="1" applyAlignment="1">
      <alignment horizontal="right"/>
    </xf>
    <xf numFmtId="0" fontId="43" fillId="0" borderId="14" xfId="0" applyFont="1" applyFill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" fillId="0" borderId="1" xfId="0" applyFont="1" applyFill="1" applyBorder="1"/>
    <xf numFmtId="3" fontId="4" fillId="0" borderId="1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3" fillId="0" borderId="1" xfId="0" applyFont="1" applyFill="1" applyBorder="1"/>
    <xf numFmtId="3" fontId="3" fillId="0" borderId="0" xfId="0" applyNumberFormat="1" applyFont="1" applyFill="1" applyBorder="1"/>
    <xf numFmtId="0" fontId="36" fillId="0" borderId="1" xfId="0" applyFont="1" applyBorder="1"/>
    <xf numFmtId="0" fontId="34" fillId="0" borderId="0" xfId="0" applyFont="1" applyAlignment="1">
      <alignment vertical="center"/>
    </xf>
    <xf numFmtId="0" fontId="36" fillId="6" borderId="21" xfId="0" applyFont="1" applyFill="1" applyBorder="1" applyAlignment="1">
      <alignment vertical="center"/>
    </xf>
    <xf numFmtId="0" fontId="45" fillId="6" borderId="1" xfId="0" applyFont="1" applyFill="1" applyBorder="1"/>
    <xf numFmtId="3" fontId="45" fillId="6" borderId="1" xfId="0" applyNumberFormat="1" applyFont="1" applyFill="1" applyBorder="1"/>
    <xf numFmtId="0" fontId="4" fillId="6" borderId="1" xfId="0" applyFont="1" applyFill="1" applyBorder="1"/>
    <xf numFmtId="0" fontId="44" fillId="0" borderId="0" xfId="0" applyFont="1"/>
    <xf numFmtId="3" fontId="43" fillId="0" borderId="0" xfId="0" applyNumberFormat="1" applyFont="1"/>
    <xf numFmtId="0" fontId="41" fillId="0" borderId="22" xfId="0" applyFont="1" applyFill="1" applyBorder="1"/>
    <xf numFmtId="3" fontId="34" fillId="0" borderId="22" xfId="0" applyNumberFormat="1" applyFont="1" applyFill="1" applyBorder="1"/>
    <xf numFmtId="0" fontId="37" fillId="0" borderId="0" xfId="0" applyFont="1"/>
    <xf numFmtId="0" fontId="36" fillId="0" borderId="2" xfId="0" applyFont="1" applyFill="1" applyBorder="1"/>
    <xf numFmtId="3" fontId="36" fillId="0" borderId="2" xfId="0" applyNumberFormat="1" applyFont="1" applyFill="1" applyBorder="1"/>
    <xf numFmtId="3" fontId="36" fillId="0" borderId="1" xfId="0" applyNumberFormat="1" applyFont="1" applyBorder="1"/>
    <xf numFmtId="0" fontId="0" fillId="0" borderId="14" xfId="0" applyBorder="1"/>
    <xf numFmtId="0" fontId="28" fillId="0" borderId="15" xfId="0" applyFont="1" applyBorder="1" applyAlignment="1">
      <alignment horizontal="left"/>
    </xf>
    <xf numFmtId="3" fontId="28" fillId="0" borderId="15" xfId="0" applyNumberFormat="1" applyFont="1" applyFill="1" applyBorder="1" applyAlignment="1">
      <alignment horizontal="right"/>
    </xf>
    <xf numFmtId="0" fontId="41" fillId="0" borderId="18" xfId="0" applyFont="1" applyFill="1" applyBorder="1" applyAlignment="1">
      <alignment horizontal="right"/>
    </xf>
    <xf numFmtId="0" fontId="28" fillId="4" borderId="18" xfId="0" applyFont="1" applyFill="1" applyBorder="1"/>
    <xf numFmtId="0" fontId="28" fillId="0" borderId="18" xfId="0" applyFont="1" applyBorder="1"/>
    <xf numFmtId="0" fontId="41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29" fillId="0" borderId="0" xfId="0" applyFont="1" applyFill="1"/>
    <xf numFmtId="0" fontId="36" fillId="0" borderId="6" xfId="0" applyFont="1" applyFill="1" applyBorder="1"/>
    <xf numFmtId="3" fontId="41" fillId="0" borderId="0" xfId="0" applyNumberFormat="1" applyFont="1" applyFill="1" applyBorder="1"/>
    <xf numFmtId="0" fontId="41" fillId="0" borderId="2" xfId="0" applyFont="1" applyFill="1" applyBorder="1" applyAlignment="1">
      <alignment horizontal="right"/>
    </xf>
    <xf numFmtId="3" fontId="41" fillId="0" borderId="2" xfId="0" applyNumberFormat="1" applyFont="1" applyFill="1" applyBorder="1"/>
    <xf numFmtId="3" fontId="11" fillId="0" borderId="2" xfId="0" applyNumberFormat="1" applyFont="1" applyFill="1" applyBorder="1"/>
    <xf numFmtId="0" fontId="27" fillId="0" borderId="2" xfId="0" applyFont="1" applyBorder="1"/>
    <xf numFmtId="0" fontId="0" fillId="0" borderId="2" xfId="0" applyFont="1" applyBorder="1"/>
    <xf numFmtId="0" fontId="2" fillId="0" borderId="2" xfId="0" applyFont="1" applyFill="1" applyBorder="1"/>
    <xf numFmtId="0" fontId="44" fillId="0" borderId="0" xfId="0" applyFont="1" applyBorder="1"/>
    <xf numFmtId="0" fontId="43" fillId="0" borderId="0" xfId="0" applyFont="1" applyBorder="1"/>
    <xf numFmtId="0" fontId="8" fillId="0" borderId="0" xfId="0" applyFont="1" applyBorder="1"/>
    <xf numFmtId="0" fontId="28" fillId="0" borderId="15" xfId="0" applyFont="1" applyFill="1" applyBorder="1"/>
    <xf numFmtId="0" fontId="37" fillId="0" borderId="15" xfId="0" applyFont="1" applyBorder="1"/>
    <xf numFmtId="3" fontId="34" fillId="0" borderId="6" xfId="0" applyNumberFormat="1" applyFont="1" applyFill="1" applyBorder="1"/>
    <xf numFmtId="0" fontId="28" fillId="7" borderId="14" xfId="0" applyFont="1" applyFill="1" applyBorder="1"/>
    <xf numFmtId="3" fontId="28" fillId="7" borderId="14" xfId="0" applyNumberFormat="1" applyFont="1" applyFill="1" applyBorder="1"/>
    <xf numFmtId="0" fontId="34" fillId="7" borderId="0" xfId="0" applyFont="1" applyFill="1" applyBorder="1" applyAlignment="1">
      <alignment horizontal="left"/>
    </xf>
    <xf numFmtId="3" fontId="34" fillId="7" borderId="15" xfId="0" applyNumberFormat="1" applyFont="1" applyFill="1" applyBorder="1"/>
    <xf numFmtId="3" fontId="34" fillId="7" borderId="14" xfId="0" applyNumberFormat="1" applyFont="1" applyFill="1" applyBorder="1"/>
    <xf numFmtId="0" fontId="28" fillId="0" borderId="23" xfId="0" applyFont="1" applyBorder="1"/>
    <xf numFmtId="0" fontId="51" fillId="0" borderId="15" xfId="0" applyFont="1" applyFill="1" applyBorder="1"/>
    <xf numFmtId="3" fontId="51" fillId="0" borderId="15" xfId="0" applyNumberFormat="1" applyFont="1" applyFill="1" applyBorder="1"/>
    <xf numFmtId="0" fontId="28" fillId="8" borderId="14" xfId="0" applyFont="1" applyFill="1" applyBorder="1"/>
    <xf numFmtId="0" fontId="34" fillId="7" borderId="14" xfId="0" applyFont="1" applyFill="1" applyBorder="1"/>
    <xf numFmtId="0" fontId="28" fillId="8" borderId="24" xfId="0" applyFont="1" applyFill="1" applyBorder="1"/>
    <xf numFmtId="0" fontId="28" fillId="8" borderId="18" xfId="0" applyFont="1" applyFill="1" applyBorder="1"/>
    <xf numFmtId="3" fontId="43" fillId="7" borderId="15" xfId="0" applyNumberFormat="1" applyFont="1" applyFill="1" applyBorder="1"/>
    <xf numFmtId="3" fontId="43" fillId="7" borderId="14" xfId="0" applyNumberFormat="1" applyFont="1" applyFill="1" applyBorder="1"/>
    <xf numFmtId="0" fontId="34" fillId="4" borderId="15" xfId="0" applyFont="1" applyFill="1" applyBorder="1"/>
    <xf numFmtId="0" fontId="34" fillId="4" borderId="14" xfId="0" applyFont="1" applyFill="1" applyBorder="1"/>
    <xf numFmtId="0" fontId="29" fillId="0" borderId="15" xfId="0" applyFont="1" applyBorder="1"/>
    <xf numFmtId="0" fontId="28" fillId="0" borderId="18" xfId="0" applyFont="1" applyFill="1" applyBorder="1"/>
    <xf numFmtId="0" fontId="34" fillId="7" borderId="15" xfId="0" applyFont="1" applyFill="1" applyBorder="1"/>
    <xf numFmtId="0" fontId="36" fillId="0" borderId="15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16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0" fontId="36" fillId="0" borderId="0" xfId="0" applyFont="1" applyFill="1"/>
    <xf numFmtId="3" fontId="22" fillId="0" borderId="20" xfId="0" applyNumberFormat="1" applyFont="1" applyFill="1" applyBorder="1" applyAlignment="1">
      <alignment vertical="center"/>
    </xf>
    <xf numFmtId="0" fontId="28" fillId="0" borderId="0" xfId="0" applyFont="1" applyFill="1"/>
    <xf numFmtId="0" fontId="37" fillId="0" borderId="14" xfId="0" applyFont="1" applyFill="1" applyBorder="1"/>
    <xf numFmtId="0" fontId="34" fillId="7" borderId="14" xfId="0" applyFont="1" applyFill="1" applyBorder="1" applyAlignment="1">
      <alignment horizontal="left"/>
    </xf>
    <xf numFmtId="0" fontId="34" fillId="7" borderId="15" xfId="0" applyFont="1" applyFill="1" applyBorder="1" applyAlignment="1">
      <alignment horizontal="left"/>
    </xf>
    <xf numFmtId="0" fontId="36" fillId="0" borderId="15" xfId="0" applyFont="1" applyFill="1" applyBorder="1"/>
    <xf numFmtId="0" fontId="34" fillId="0" borderId="15" xfId="0" applyFont="1" applyFill="1" applyBorder="1" applyAlignment="1">
      <alignment horizontal="right"/>
    </xf>
    <xf numFmtId="0" fontId="52" fillId="0" borderId="14" xfId="0" applyFont="1" applyFill="1" applyBorder="1"/>
    <xf numFmtId="0" fontId="50" fillId="0" borderId="6" xfId="0" applyFont="1" applyFill="1" applyBorder="1"/>
    <xf numFmtId="0" fontId="41" fillId="0" borderId="16" xfId="0" applyFont="1" applyFill="1" applyBorder="1"/>
    <xf numFmtId="0" fontId="28" fillId="0" borderId="14" xfId="1" applyFont="1" applyBorder="1"/>
    <xf numFmtId="0" fontId="13" fillId="0" borderId="14" xfId="1" applyFont="1" applyBorder="1"/>
    <xf numFmtId="0" fontId="46" fillId="0" borderId="14" xfId="1" applyFont="1" applyBorder="1"/>
    <xf numFmtId="0" fontId="56" fillId="0" borderId="0" xfId="0" applyFont="1"/>
    <xf numFmtId="3" fontId="53" fillId="0" borderId="0" xfId="0" applyNumberFormat="1" applyFont="1" applyFill="1"/>
    <xf numFmtId="0" fontId="13" fillId="0" borderId="0" xfId="0" applyFont="1" applyFill="1" applyBorder="1"/>
    <xf numFmtId="3" fontId="14" fillId="0" borderId="0" xfId="0" applyNumberFormat="1" applyFont="1" applyFill="1"/>
    <xf numFmtId="0" fontId="55" fillId="0" borderId="14" xfId="0" applyFont="1" applyFill="1" applyBorder="1"/>
    <xf numFmtId="0" fontId="57" fillId="0" borderId="16" xfId="0" applyFont="1" applyFill="1" applyBorder="1"/>
    <xf numFmtId="0" fontId="57" fillId="0" borderId="16" xfId="0" applyFont="1" applyFill="1" applyBorder="1" applyAlignment="1">
      <alignment horizontal="right"/>
    </xf>
    <xf numFmtId="3" fontId="57" fillId="0" borderId="16" xfId="0" applyNumberFormat="1" applyFont="1" applyFill="1" applyBorder="1"/>
    <xf numFmtId="3" fontId="36" fillId="0" borderId="0" xfId="0" applyNumberFormat="1" applyFont="1" applyFill="1"/>
    <xf numFmtId="0" fontId="54" fillId="0" borderId="0" xfId="0" applyFont="1" applyFill="1"/>
    <xf numFmtId="0" fontId="34" fillId="0" borderId="0" xfId="0" applyFont="1" applyFill="1" applyAlignment="1">
      <alignment vertical="center"/>
    </xf>
    <xf numFmtId="0" fontId="58" fillId="0" borderId="0" xfId="0" applyFont="1"/>
    <xf numFmtId="3" fontId="56" fillId="0" borderId="0" xfId="0" applyNumberFormat="1" applyFont="1"/>
    <xf numFmtId="0" fontId="59" fillId="0" borderId="0" xfId="0" applyFont="1"/>
    <xf numFmtId="0" fontId="35" fillId="0" borderId="16" xfId="0" applyFont="1" applyFill="1" applyBorder="1"/>
    <xf numFmtId="0" fontId="34" fillId="0" borderId="16" xfId="0" applyFont="1" applyFill="1" applyBorder="1"/>
    <xf numFmtId="3" fontId="36" fillId="6" borderId="21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/>
    </xf>
    <xf numFmtId="3" fontId="45" fillId="0" borderId="1" xfId="0" applyNumberFormat="1" applyFont="1" applyFill="1" applyBorder="1"/>
    <xf numFmtId="3" fontId="0" fillId="0" borderId="0" xfId="0" applyNumberFormat="1" applyFont="1" applyFill="1"/>
    <xf numFmtId="0" fontId="45" fillId="0" borderId="1" xfId="0" applyFont="1" applyFill="1" applyBorder="1"/>
    <xf numFmtId="0" fontId="0" fillId="0" borderId="14" xfId="0" applyFill="1" applyBorder="1"/>
    <xf numFmtId="3" fontId="36" fillId="0" borderId="16" xfId="0" applyNumberFormat="1" applyFont="1" applyFill="1" applyBorder="1"/>
    <xf numFmtId="3" fontId="36" fillId="0" borderId="2" xfId="0" applyNumberFormat="1" applyFont="1" applyBorder="1"/>
    <xf numFmtId="0" fontId="21" fillId="0" borderId="19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7" fillId="9" borderId="25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left" vertical="center"/>
    </xf>
    <xf numFmtId="0" fontId="17" fillId="9" borderId="4" xfId="0" applyFont="1" applyFill="1" applyBorder="1" applyAlignment="1">
      <alignment horizontal="left" vertical="center"/>
    </xf>
    <xf numFmtId="0" fontId="17" fillId="9" borderId="26" xfId="0" applyFont="1" applyFill="1" applyBorder="1" applyAlignment="1">
      <alignment horizontal="left" vertical="center"/>
    </xf>
    <xf numFmtId="0" fontId="17" fillId="9" borderId="27" xfId="0" applyFont="1" applyFill="1" applyBorder="1" applyAlignment="1">
      <alignment horizontal="left" vertical="center"/>
    </xf>
    <xf numFmtId="0" fontId="17" fillId="9" borderId="28" xfId="0" applyFont="1" applyFill="1" applyBorder="1" applyAlignment="1">
      <alignment horizontal="left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2" borderId="28" xfId="0" applyNumberFormat="1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horizontal="left" vertical="center"/>
    </xf>
    <xf numFmtId="0" fontId="19" fillId="2" borderId="27" xfId="0" applyFont="1" applyFill="1" applyBorder="1" applyAlignment="1">
      <alignment horizontal="left" vertical="center"/>
    </xf>
    <xf numFmtId="0" fontId="21" fillId="5" borderId="29" xfId="0" applyFont="1" applyFill="1" applyBorder="1" applyAlignment="1">
      <alignment horizontal="left" vertical="center"/>
    </xf>
    <xf numFmtId="0" fontId="21" fillId="5" borderId="16" xfId="0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left" vertical="center"/>
    </xf>
    <xf numFmtId="0" fontId="21" fillId="5" borderId="31" xfId="0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right"/>
    </xf>
    <xf numFmtId="0" fontId="22" fillId="9" borderId="27" xfId="0" applyFont="1" applyFill="1" applyBorder="1" applyAlignment="1">
      <alignment horizontal="right"/>
    </xf>
    <xf numFmtId="0" fontId="22" fillId="9" borderId="28" xfId="0" applyFont="1" applyFill="1" applyBorder="1" applyAlignment="1">
      <alignment horizontal="right"/>
    </xf>
    <xf numFmtId="0" fontId="22" fillId="9" borderId="25" xfId="0" applyFont="1" applyFill="1" applyBorder="1" applyAlignment="1">
      <alignment horizontal="left" vertical="center"/>
    </xf>
    <xf numFmtId="0" fontId="22" fillId="9" borderId="2" xfId="0" applyFont="1" applyFill="1" applyBorder="1" applyAlignment="1">
      <alignment horizontal="left" vertical="center"/>
    </xf>
    <xf numFmtId="0" fontId="22" fillId="9" borderId="4" xfId="0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85" zoomScaleNormal="85" workbookViewId="0">
      <selection activeCell="J6" sqref="J6"/>
    </sheetView>
  </sheetViews>
  <sheetFormatPr defaultRowHeight="12.75"/>
  <cols>
    <col min="1" max="1" width="12.5703125" style="37" customWidth="1"/>
    <col min="2" max="2" width="6.85546875" style="37" customWidth="1"/>
    <col min="3" max="3" width="14.5703125" style="37" customWidth="1"/>
    <col min="4" max="4" width="31.85546875" style="37" customWidth="1"/>
    <col min="5" max="5" width="42.140625" style="46" customWidth="1"/>
    <col min="6" max="15" width="9.140625" style="37"/>
    <col min="16" max="16" width="11.140625" style="37" customWidth="1"/>
    <col min="17" max="16384" width="9.140625" style="37"/>
  </cols>
  <sheetData>
    <row r="1" spans="1:19" ht="27.75" customHeight="1">
      <c r="A1" s="326" t="s">
        <v>0</v>
      </c>
      <c r="B1" s="327"/>
      <c r="C1" s="327"/>
      <c r="D1" s="327"/>
      <c r="E1" s="328"/>
      <c r="F1" s="36"/>
    </row>
    <row r="2" spans="1:19" ht="27" customHeight="1" thickBot="1">
      <c r="A2" s="329"/>
      <c r="B2" s="330"/>
      <c r="C2" s="330"/>
      <c r="D2" s="330"/>
      <c r="E2" s="331"/>
      <c r="F2" s="36"/>
    </row>
    <row r="3" spans="1:19" ht="33.75" customHeight="1" thickBot="1">
      <c r="A3" s="36"/>
      <c r="B3" s="36"/>
      <c r="C3" s="36"/>
      <c r="D3" s="36"/>
      <c r="E3" s="38"/>
      <c r="F3" s="36"/>
    </row>
    <row r="4" spans="1:19" ht="20.25">
      <c r="A4" s="334" t="s">
        <v>1</v>
      </c>
      <c r="B4" s="335"/>
      <c r="C4" s="335"/>
      <c r="D4" s="335"/>
      <c r="E4" s="332" t="s">
        <v>538</v>
      </c>
      <c r="F4" s="39"/>
    </row>
    <row r="5" spans="1:19" ht="21" thickBot="1">
      <c r="A5" s="336"/>
      <c r="B5" s="337"/>
      <c r="C5" s="337"/>
      <c r="D5" s="337"/>
      <c r="E5" s="333"/>
      <c r="F5" s="39"/>
    </row>
    <row r="6" spans="1:19" ht="42.75" customHeight="1">
      <c r="A6" s="338" t="s">
        <v>2</v>
      </c>
      <c r="B6" s="339"/>
      <c r="C6" s="340"/>
      <c r="D6" s="47"/>
      <c r="E6" s="48">
        <f>Příjmy!E154</f>
        <v>389384</v>
      </c>
      <c r="F6" s="39"/>
    </row>
    <row r="7" spans="1:19" ht="42.75" customHeight="1">
      <c r="A7" s="49" t="s">
        <v>3</v>
      </c>
      <c r="B7" s="50"/>
      <c r="C7" s="50"/>
      <c r="D7" s="51"/>
      <c r="E7" s="52">
        <f>E8+E9</f>
        <v>-27123</v>
      </c>
      <c r="F7" s="39"/>
    </row>
    <row r="8" spans="1:19" ht="42.75" customHeight="1">
      <c r="A8" s="53" t="s">
        <v>4</v>
      </c>
      <c r="B8" s="54"/>
      <c r="C8" s="54"/>
      <c r="D8" s="55"/>
      <c r="E8" s="56">
        <f>'Financování '!E4+'Financování '!E8</f>
        <v>9918</v>
      </c>
      <c r="F8" s="39"/>
      <c r="J8" s="60"/>
    </row>
    <row r="9" spans="1:19" ht="42.75" customHeight="1">
      <c r="A9" s="53" t="s">
        <v>5</v>
      </c>
      <c r="B9" s="54"/>
      <c r="C9" s="54"/>
      <c r="D9" s="55"/>
      <c r="E9" s="56">
        <f>'Financování '!E11+'Financování '!E18</f>
        <v>-37041</v>
      </c>
      <c r="F9" s="39"/>
    </row>
    <row r="10" spans="1:19" ht="42.75" customHeight="1">
      <c r="A10" s="341" t="s">
        <v>6</v>
      </c>
      <c r="B10" s="342"/>
      <c r="C10" s="342"/>
      <c r="D10" s="57"/>
      <c r="E10" s="58">
        <f>E11+E12</f>
        <v>362261</v>
      </c>
      <c r="F10" s="39"/>
      <c r="Q10" s="43"/>
      <c r="R10" s="43"/>
      <c r="S10" s="43"/>
    </row>
    <row r="11" spans="1:19" ht="42.75" customHeight="1">
      <c r="A11" s="53" t="s">
        <v>7</v>
      </c>
      <c r="B11" s="54"/>
      <c r="C11" s="54"/>
      <c r="D11" s="55"/>
      <c r="E11" s="56">
        <f>'Běžné výdaje   '!$E$318</f>
        <v>299846</v>
      </c>
      <c r="F11" s="39"/>
    </row>
    <row r="12" spans="1:19" ht="42.75" customHeight="1" thickBot="1">
      <c r="A12" s="53" t="s">
        <v>8</v>
      </c>
      <c r="B12" s="54"/>
      <c r="C12" s="54"/>
      <c r="D12" s="55"/>
      <c r="E12" s="56">
        <f>Kapitálovévýdaje!$E$105</f>
        <v>62415</v>
      </c>
      <c r="F12" s="39"/>
    </row>
    <row r="13" spans="1:19" ht="42.75" customHeight="1" thickBot="1">
      <c r="A13" s="324" t="s">
        <v>9</v>
      </c>
      <c r="B13" s="325"/>
      <c r="C13" s="325"/>
      <c r="D13" s="59" t="s">
        <v>10</v>
      </c>
      <c r="E13" s="287">
        <f>(E6+E8)-(E10-E9)</f>
        <v>0</v>
      </c>
      <c r="F13" s="39"/>
    </row>
    <row r="14" spans="1:19" ht="42.75" customHeight="1">
      <c r="A14" s="283"/>
      <c r="B14" s="283"/>
      <c r="C14" s="283"/>
      <c r="D14" s="284"/>
      <c r="E14" s="285"/>
      <c r="F14" s="39"/>
    </row>
    <row r="15" spans="1:19" ht="15">
      <c r="A15" s="313"/>
    </row>
    <row r="17" spans="1:5" ht="15">
      <c r="A17" s="300"/>
      <c r="B17" s="300"/>
      <c r="C17" s="300"/>
      <c r="D17" s="300"/>
      <c r="E17" s="300"/>
    </row>
    <row r="18" spans="1:5" ht="15">
      <c r="A18" s="312"/>
      <c r="B18" s="300"/>
      <c r="C18" s="300"/>
      <c r="D18" s="300"/>
      <c r="E18" s="311"/>
    </row>
    <row r="19" spans="1:5" ht="15">
      <c r="A19" s="300"/>
      <c r="B19" s="300"/>
      <c r="C19" s="300"/>
      <c r="D19" s="300"/>
      <c r="E19" s="311"/>
    </row>
    <row r="20" spans="1:5" ht="15">
      <c r="B20" s="300"/>
      <c r="C20" s="313"/>
      <c r="D20" s="313"/>
      <c r="E20" s="311"/>
    </row>
    <row r="21" spans="1:5" ht="15">
      <c r="A21" s="300"/>
      <c r="B21" s="300"/>
      <c r="C21" s="300"/>
      <c r="D21" s="300"/>
      <c r="E21" s="311"/>
    </row>
  </sheetData>
  <mergeCells count="6">
    <mergeCell ref="A13:C13"/>
    <mergeCell ref="A1:E2"/>
    <mergeCell ref="E4:E5"/>
    <mergeCell ref="A4:D5"/>
    <mergeCell ref="A6:C6"/>
    <mergeCell ref="A10:C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firstPageNumber="18" orientation="portrait" useFirstPageNumber="1" horizontalDpi="300" verticalDpi="30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I16" sqref="I16"/>
    </sheetView>
  </sheetViews>
  <sheetFormatPr defaultRowHeight="16.5" customHeight="1"/>
  <cols>
    <col min="1" max="1" width="34.85546875" style="23" customWidth="1"/>
    <col min="2" max="3" width="9.140625" style="23"/>
    <col min="4" max="4" width="39.28515625" style="23" customWidth="1"/>
    <col min="5" max="5" width="20.42578125" style="22" customWidth="1"/>
    <col min="6" max="16384" width="9.140625" style="23"/>
  </cols>
  <sheetData>
    <row r="1" spans="1:6" s="37" customFormat="1" ht="26.25" customHeight="1">
      <c r="A1" s="346" t="s">
        <v>11</v>
      </c>
      <c r="B1" s="347"/>
      <c r="C1" s="347"/>
      <c r="D1" s="347"/>
      <c r="E1" s="348"/>
    </row>
    <row r="2" spans="1:6" s="37" customFormat="1" ht="24" customHeight="1" thickBot="1">
      <c r="A2" s="343" t="s">
        <v>534</v>
      </c>
      <c r="B2" s="344"/>
      <c r="C2" s="344"/>
      <c r="D2" s="344"/>
      <c r="E2" s="345"/>
    </row>
    <row r="3" spans="1:6" ht="16.5" customHeight="1" thickBot="1">
      <c r="A3" s="253"/>
    </row>
    <row r="4" spans="1:6" ht="16.5" customHeight="1" thickBot="1">
      <c r="A4" s="222" t="s">
        <v>486</v>
      </c>
      <c r="B4" s="195"/>
      <c r="C4" s="195"/>
      <c r="D4" s="195"/>
      <c r="E4" s="318">
        <v>8450</v>
      </c>
      <c r="F4" s="25"/>
    </row>
    <row r="5" spans="1:6" ht="16.5" customHeight="1" thickBot="1">
      <c r="A5" s="27"/>
      <c r="B5" s="25"/>
      <c r="C5" s="25"/>
      <c r="D5" s="25"/>
      <c r="E5" s="319"/>
      <c r="F5" s="25"/>
    </row>
    <row r="6" spans="1:6" s="83" customFormat="1" ht="16.5" customHeight="1" thickBot="1">
      <c r="A6" s="195" t="s">
        <v>493</v>
      </c>
      <c r="B6" s="195"/>
      <c r="C6" s="195"/>
      <c r="D6" s="195"/>
      <c r="E6" s="196">
        <f>SUM(E8:E8)</f>
        <v>20</v>
      </c>
      <c r="F6" s="81"/>
    </row>
    <row r="7" spans="1:6" s="83" customFormat="1" ht="16.5" customHeight="1" thickBot="1">
      <c r="A7" s="235"/>
      <c r="B7" s="235"/>
      <c r="C7" s="235"/>
      <c r="D7" s="235"/>
      <c r="E7" s="236"/>
      <c r="F7" s="81"/>
    </row>
    <row r="8" spans="1:6" s="83" customFormat="1" ht="16.5" customHeight="1">
      <c r="A8" s="315" t="s">
        <v>496</v>
      </c>
      <c r="B8" s="315"/>
      <c r="C8" s="315"/>
      <c r="D8" s="315"/>
      <c r="E8" s="103">
        <v>20</v>
      </c>
      <c r="F8" s="81"/>
    </row>
    <row r="9" spans="1:6" s="83" customFormat="1" ht="16.5" customHeight="1" thickBot="1">
      <c r="A9" s="82"/>
      <c r="B9" s="82"/>
      <c r="C9" s="82"/>
      <c r="D9" s="82"/>
      <c r="E9" s="88"/>
      <c r="F9" s="81"/>
    </row>
    <row r="10" spans="1:6" s="83" customFormat="1" ht="16.5" customHeight="1" thickBot="1">
      <c r="A10" s="195" t="s">
        <v>531</v>
      </c>
      <c r="B10" s="195"/>
      <c r="C10" s="195"/>
      <c r="D10" s="195"/>
      <c r="E10" s="196">
        <v>0</v>
      </c>
      <c r="F10" s="81"/>
    </row>
    <row r="11" spans="1:6" ht="16.5" customHeight="1" thickBot="1">
      <c r="A11" s="27"/>
      <c r="B11" s="27"/>
      <c r="C11" s="27"/>
      <c r="D11" s="27"/>
      <c r="E11" s="21"/>
      <c r="F11" s="25"/>
    </row>
    <row r="12" spans="1:6" ht="16.5" customHeight="1" thickBot="1">
      <c r="A12" s="320" t="s">
        <v>499</v>
      </c>
      <c r="B12" s="320"/>
      <c r="C12" s="320"/>
      <c r="D12" s="320"/>
      <c r="E12" s="318">
        <f>E6+E10+E4</f>
        <v>8470</v>
      </c>
      <c r="F12" s="25"/>
    </row>
    <row r="13" spans="1:6" ht="16.5" customHeight="1" thickBot="1">
      <c r="A13" s="27"/>
      <c r="B13" s="27"/>
      <c r="C13" s="27"/>
      <c r="D13" s="27"/>
      <c r="E13" s="319"/>
      <c r="F13" s="25"/>
    </row>
    <row r="14" spans="1:6" s="83" customFormat="1" ht="16.5" customHeight="1" thickBot="1">
      <c r="A14" s="195" t="s">
        <v>500</v>
      </c>
      <c r="B14" s="195"/>
      <c r="C14" s="195"/>
      <c r="D14" s="195"/>
      <c r="E14" s="196">
        <f>SUM(E15:E16)</f>
        <v>8470</v>
      </c>
      <c r="F14" s="81"/>
    </row>
    <row r="15" spans="1:6" s="83" customFormat="1" ht="16.5" customHeight="1">
      <c r="A15" s="315" t="s">
        <v>532</v>
      </c>
      <c r="B15" s="315"/>
      <c r="C15" s="315"/>
      <c r="D15" s="315"/>
      <c r="E15" s="103">
        <v>1</v>
      </c>
      <c r="F15" s="81"/>
    </row>
    <row r="16" spans="1:6" s="83" customFormat="1" ht="16.5" customHeight="1" thickBot="1">
      <c r="A16" s="321" t="s">
        <v>535</v>
      </c>
      <c r="B16" s="94"/>
      <c r="C16" s="94"/>
      <c r="D16" s="94"/>
      <c r="E16" s="86">
        <v>8469</v>
      </c>
      <c r="F16" s="81"/>
    </row>
    <row r="17" spans="1:6" s="83" customFormat="1" ht="16.5" customHeight="1" thickBot="1">
      <c r="A17" s="195" t="s">
        <v>536</v>
      </c>
      <c r="B17" s="195"/>
      <c r="C17" s="195"/>
      <c r="D17" s="195"/>
      <c r="E17" s="196">
        <v>0</v>
      </c>
      <c r="F17" s="81"/>
    </row>
    <row r="18" spans="1:6" s="83" customFormat="1" ht="16.5" customHeight="1" thickBot="1">
      <c r="A18" s="173"/>
      <c r="B18" s="173"/>
      <c r="C18" s="173"/>
      <c r="D18" s="173"/>
      <c r="E18" s="198"/>
      <c r="F18" s="81"/>
    </row>
    <row r="19" spans="1:6" s="83" customFormat="1" ht="16.5" customHeight="1" thickBot="1">
      <c r="A19" s="224" t="s">
        <v>537</v>
      </c>
      <c r="B19" s="224"/>
      <c r="C19" s="224"/>
      <c r="D19" s="224"/>
      <c r="E19" s="237">
        <v>0</v>
      </c>
    </row>
    <row r="20" spans="1:6" ht="16.5" customHeight="1" thickBot="1">
      <c r="A20" s="32"/>
      <c r="B20" s="32"/>
      <c r="C20" s="32"/>
      <c r="D20" s="32"/>
      <c r="E20" s="223"/>
    </row>
    <row r="21" spans="1:6" ht="16.5" customHeight="1" thickBot="1">
      <c r="A21" s="227" t="s">
        <v>512</v>
      </c>
      <c r="B21" s="227"/>
      <c r="C21" s="227"/>
      <c r="D21" s="227"/>
      <c r="E21" s="228">
        <f>E14+E17</f>
        <v>8470</v>
      </c>
    </row>
    <row r="22" spans="1:6" ht="16.5" customHeight="1">
      <c r="A22" s="29"/>
      <c r="E22" s="23"/>
    </row>
    <row r="23" spans="1:6" s="83" customFormat="1" ht="16.5" customHeight="1">
      <c r="A23" s="112" t="s">
        <v>529</v>
      </c>
      <c r="B23" s="95"/>
      <c r="C23" s="95"/>
      <c r="D23" s="95"/>
      <c r="E23" s="97">
        <f>E12-E21</f>
        <v>0</v>
      </c>
    </row>
    <row r="24" spans="1:6" ht="16.5" customHeight="1">
      <c r="A24" s="29"/>
    </row>
    <row r="25" spans="1:6" ht="16.5" customHeight="1">
      <c r="A25" s="29"/>
      <c r="B25" s="29"/>
      <c r="C25" s="29"/>
      <c r="D25" s="29"/>
    </row>
    <row r="26" spans="1:6" ht="16.5" customHeight="1">
      <c r="A26" s="29"/>
      <c r="B26" s="29"/>
      <c r="C26" s="29"/>
      <c r="D26" s="29"/>
      <c r="E26" s="24"/>
    </row>
    <row r="27" spans="1:6" ht="16.5" customHeight="1">
      <c r="A27" s="29"/>
      <c r="B27" s="29"/>
      <c r="C27" s="29"/>
      <c r="D27" s="29"/>
      <c r="E27" s="24"/>
    </row>
  </sheetData>
  <mergeCells count="2">
    <mergeCell ref="A1:E1"/>
    <mergeCell ref="A2:E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9" firstPageNumber="37" orientation="portrait" useFirstPageNumber="1" r:id="rId1"/>
  <headerFooter alignWithMargins="0">
    <oddHeader>&amp;R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F40" sqref="F40"/>
    </sheetView>
  </sheetViews>
  <sheetFormatPr defaultRowHeight="12.75"/>
  <cols>
    <col min="1" max="1" width="48" style="37" customWidth="1"/>
    <col min="2" max="2" width="41.5703125" style="65" customWidth="1"/>
    <col min="3" max="3" width="29.5703125" style="66" customWidth="1"/>
    <col min="4" max="16384" width="9.140625" style="37"/>
  </cols>
  <sheetData>
    <row r="1" spans="1:10" ht="26.25" customHeight="1">
      <c r="A1" s="346" t="s">
        <v>11</v>
      </c>
      <c r="B1" s="347"/>
      <c r="C1" s="348"/>
    </row>
    <row r="2" spans="1:10" ht="24" customHeight="1" thickBot="1">
      <c r="A2" s="343" t="s">
        <v>12</v>
      </c>
      <c r="B2" s="344"/>
      <c r="C2" s="345"/>
    </row>
    <row r="3" spans="1:10" s="61" customFormat="1" ht="16.5" customHeight="1" thickBot="1">
      <c r="B3" s="62"/>
      <c r="C3" s="63"/>
    </row>
    <row r="4" spans="1:10" s="70" customFormat="1" ht="16.5" customHeight="1">
      <c r="A4" s="64" t="s">
        <v>13</v>
      </c>
      <c r="B4" s="69"/>
      <c r="C4" s="69" t="s">
        <v>539</v>
      </c>
    </row>
    <row r="5" spans="1:10" s="70" customFormat="1" ht="16.5" customHeight="1">
      <c r="A5" s="71" t="s">
        <v>14</v>
      </c>
      <c r="B5" s="72"/>
      <c r="C5" s="72">
        <f>Příjmy!$E$4</f>
        <v>260250</v>
      </c>
      <c r="F5" s="81"/>
      <c r="G5" s="81"/>
      <c r="H5" s="88"/>
      <c r="I5" s="81"/>
      <c r="J5" s="83"/>
    </row>
    <row r="6" spans="1:10" s="70" customFormat="1" ht="16.5" customHeight="1">
      <c r="A6" s="71" t="s">
        <v>15</v>
      </c>
      <c r="B6" s="72"/>
      <c r="C6" s="72">
        <f>Příjmy!$E$52</f>
        <v>16063</v>
      </c>
      <c r="F6" s="81"/>
      <c r="G6" s="81"/>
      <c r="H6" s="88"/>
      <c r="I6" s="81"/>
      <c r="J6" s="83"/>
    </row>
    <row r="7" spans="1:10" s="70" customFormat="1" ht="16.5" customHeight="1">
      <c r="A7" s="71" t="s">
        <v>16</v>
      </c>
      <c r="B7" s="72"/>
      <c r="C7" s="72">
        <f>Příjmy!$E$106</f>
        <v>4650</v>
      </c>
      <c r="F7" s="81"/>
      <c r="G7" s="81"/>
      <c r="H7" s="88"/>
      <c r="I7" s="81"/>
      <c r="J7" s="83"/>
    </row>
    <row r="8" spans="1:10" s="70" customFormat="1" ht="16.5" customHeight="1">
      <c r="A8" s="71" t="s">
        <v>17</v>
      </c>
      <c r="B8" s="72"/>
      <c r="C8" s="72">
        <f>Příjmy!$E$112</f>
        <v>108266</v>
      </c>
      <c r="F8" s="81"/>
      <c r="G8" s="81"/>
      <c r="H8" s="88"/>
      <c r="I8" s="81"/>
      <c r="J8" s="83"/>
    </row>
    <row r="9" spans="1:10" s="70" customFormat="1" ht="16.5" customHeight="1">
      <c r="A9" s="73" t="s">
        <v>18</v>
      </c>
      <c r="B9" s="72"/>
      <c r="C9" s="72">
        <f>Příjmy!E147</f>
        <v>129</v>
      </c>
      <c r="F9" s="81"/>
      <c r="G9" s="81"/>
      <c r="H9" s="88"/>
      <c r="I9" s="81"/>
      <c r="J9" s="83"/>
    </row>
    <row r="10" spans="1:10" s="70" customFormat="1" ht="16.5" customHeight="1">
      <c r="A10" s="71" t="s">
        <v>19</v>
      </c>
      <c r="B10" s="72"/>
      <c r="C10" s="72">
        <f>Příjmy!E148</f>
        <v>5</v>
      </c>
      <c r="F10" s="81"/>
      <c r="G10" s="81"/>
      <c r="H10" s="88"/>
      <c r="I10" s="81"/>
      <c r="J10" s="83"/>
    </row>
    <row r="11" spans="1:10" s="70" customFormat="1" ht="16.5" customHeight="1">
      <c r="A11" s="71" t="s">
        <v>20</v>
      </c>
      <c r="B11" s="72"/>
      <c r="C11" s="72">
        <f>Příjmy!E149</f>
        <v>20</v>
      </c>
      <c r="F11" s="81"/>
      <c r="G11" s="81"/>
      <c r="H11" s="88"/>
      <c r="I11" s="81"/>
      <c r="J11" s="83"/>
    </row>
    <row r="12" spans="1:10" s="70" customFormat="1" ht="16.5" customHeight="1" thickBot="1">
      <c r="A12" s="71" t="s">
        <v>21</v>
      </c>
      <c r="B12" s="74"/>
      <c r="C12" s="72">
        <f>Příjmy!E150</f>
        <v>1</v>
      </c>
      <c r="F12" s="81"/>
      <c r="G12" s="81"/>
      <c r="H12" s="88"/>
      <c r="I12" s="81"/>
      <c r="J12" s="83"/>
    </row>
    <row r="13" spans="1:10" s="70" customFormat="1" ht="16.5" customHeight="1" thickBot="1">
      <c r="A13" s="191" t="s">
        <v>22</v>
      </c>
      <c r="B13" s="192"/>
      <c r="C13" s="192">
        <f>SUM(C5:C12)</f>
        <v>389384</v>
      </c>
      <c r="F13" s="81"/>
      <c r="G13" s="81"/>
      <c r="H13" s="82"/>
      <c r="I13" s="81"/>
      <c r="J13" s="83"/>
    </row>
    <row r="14" spans="1:10" s="70" customFormat="1" ht="16.5" customHeight="1" thickBot="1">
      <c r="B14" s="75"/>
      <c r="C14" s="76"/>
      <c r="F14" s="81"/>
      <c r="G14" s="81"/>
      <c r="H14" s="82"/>
      <c r="I14" s="81"/>
      <c r="J14" s="83"/>
    </row>
    <row r="15" spans="1:10" s="70" customFormat="1" ht="16.5" customHeight="1">
      <c r="A15" s="64" t="s">
        <v>23</v>
      </c>
      <c r="B15" s="69"/>
      <c r="C15" s="69" t="s">
        <v>539</v>
      </c>
      <c r="F15" s="81"/>
      <c r="G15" s="81"/>
      <c r="H15" s="286"/>
      <c r="I15" s="81"/>
      <c r="J15" s="83"/>
    </row>
    <row r="16" spans="1:10" s="70" customFormat="1" ht="16.5" customHeight="1">
      <c r="A16" s="73" t="s">
        <v>24</v>
      </c>
      <c r="B16" s="72"/>
      <c r="C16" s="72">
        <f>'Běžné výdaje   '!$E$4</f>
        <v>1002</v>
      </c>
      <c r="F16" s="81"/>
      <c r="G16" s="81"/>
      <c r="H16" s="81"/>
      <c r="I16" s="81"/>
      <c r="J16" s="83"/>
    </row>
    <row r="17" spans="1:10" s="70" customFormat="1" ht="16.5" customHeight="1">
      <c r="A17" s="73" t="s">
        <v>25</v>
      </c>
      <c r="B17" s="72"/>
      <c r="C17" s="72">
        <f>C18+C19+C20</f>
        <v>40708</v>
      </c>
      <c r="F17" s="81"/>
      <c r="G17" s="81"/>
      <c r="H17" s="81"/>
      <c r="I17" s="81"/>
      <c r="J17" s="83"/>
    </row>
    <row r="18" spans="1:10" s="70" customFormat="1" ht="16.5" customHeight="1">
      <c r="A18" s="193" t="s">
        <v>26</v>
      </c>
      <c r="B18" s="194"/>
      <c r="C18" s="194">
        <f>'Běžné výdaje   '!$E$12</f>
        <v>705</v>
      </c>
      <c r="F18" s="81"/>
      <c r="G18" s="81"/>
      <c r="H18" s="81"/>
      <c r="I18" s="81"/>
      <c r="J18" s="83"/>
    </row>
    <row r="19" spans="1:10" s="70" customFormat="1" ht="16.5" customHeight="1">
      <c r="A19" s="193" t="s">
        <v>27</v>
      </c>
      <c r="B19" s="194"/>
      <c r="C19" s="194">
        <f>'Běžné výdaje   '!$E$19</f>
        <v>38673</v>
      </c>
    </row>
    <row r="20" spans="1:10" s="70" customFormat="1" ht="16.5" customHeight="1">
      <c r="A20" s="193" t="s">
        <v>28</v>
      </c>
      <c r="B20" s="194"/>
      <c r="C20" s="194">
        <f>'Běžné výdaje   '!$E$38</f>
        <v>1330</v>
      </c>
    </row>
    <row r="21" spans="1:10" s="70" customFormat="1" ht="16.5" customHeight="1">
      <c r="A21" s="73" t="s">
        <v>29</v>
      </c>
      <c r="B21" s="72"/>
      <c r="C21" s="72">
        <f xml:space="preserve"> C22+C23+C24+C25+C26+C27</f>
        <v>113880</v>
      </c>
    </row>
    <row r="22" spans="1:10" s="70" customFormat="1" ht="16.5" customHeight="1">
      <c r="A22" s="193" t="s">
        <v>30</v>
      </c>
      <c r="B22" s="194"/>
      <c r="C22" s="194">
        <f>'Běžné výdaje   '!$E$49</f>
        <v>34517</v>
      </c>
    </row>
    <row r="23" spans="1:10" s="70" customFormat="1" ht="16.5" customHeight="1">
      <c r="A23" s="193" t="s">
        <v>31</v>
      </c>
      <c r="B23" s="194"/>
      <c r="C23" s="194">
        <f>'Běžné výdaje   '!$E$118</f>
        <v>18602</v>
      </c>
    </row>
    <row r="24" spans="1:10" s="70" customFormat="1" ht="16.5" customHeight="1">
      <c r="A24" s="193" t="s">
        <v>32</v>
      </c>
      <c r="B24" s="194"/>
      <c r="C24" s="194">
        <f>'Běžné výdaje   '!$E$134</f>
        <v>10762</v>
      </c>
    </row>
    <row r="25" spans="1:10" s="70" customFormat="1" ht="16.5" customHeight="1">
      <c r="A25" s="193" t="s">
        <v>33</v>
      </c>
      <c r="B25" s="194"/>
      <c r="C25" s="194">
        <f>'Běžné výdaje   '!$E$155</f>
        <v>237</v>
      </c>
    </row>
    <row r="26" spans="1:10" s="70" customFormat="1" ht="16.5" customHeight="1">
      <c r="A26" s="193" t="s">
        <v>34</v>
      </c>
      <c r="B26" s="194"/>
      <c r="C26" s="194">
        <f>'Běžné výdaje   '!$E$161</f>
        <v>15105</v>
      </c>
    </row>
    <row r="27" spans="1:10" s="70" customFormat="1" ht="16.5" customHeight="1">
      <c r="A27" s="193" t="s">
        <v>35</v>
      </c>
      <c r="B27" s="194"/>
      <c r="C27" s="194">
        <f>'Běžné výdaje   '!$E$196</f>
        <v>34657</v>
      </c>
    </row>
    <row r="28" spans="1:10" s="70" customFormat="1" ht="16.5" customHeight="1">
      <c r="A28" s="73" t="s">
        <v>36</v>
      </c>
      <c r="B28" s="72"/>
      <c r="C28" s="72">
        <f>'Běžné výdaje   '!$E$216</f>
        <v>16095</v>
      </c>
    </row>
    <row r="29" spans="1:10" s="70" customFormat="1" ht="16.5" customHeight="1">
      <c r="A29" s="73" t="s">
        <v>37</v>
      </c>
      <c r="B29" s="72"/>
      <c r="C29" s="72">
        <f>'Běžné výdaje   '!$E$236</f>
        <v>12252</v>
      </c>
    </row>
    <row r="30" spans="1:10" s="70" customFormat="1" ht="16.5" customHeight="1">
      <c r="A30" s="73" t="s">
        <v>38</v>
      </c>
      <c r="B30" s="72"/>
      <c r="C30" s="72">
        <f>'Běžné výdaje   '!$E$250</f>
        <v>102952</v>
      </c>
    </row>
    <row r="31" spans="1:10" s="70" customFormat="1" ht="16.5" customHeight="1">
      <c r="A31" s="73" t="s">
        <v>18</v>
      </c>
      <c r="B31" s="72"/>
      <c r="C31" s="72">
        <f>'Běžné výdaje   '!E311</f>
        <v>1082</v>
      </c>
    </row>
    <row r="32" spans="1:10" s="70" customFormat="1" ht="16.5" customHeight="1">
      <c r="A32" s="73" t="s">
        <v>19</v>
      </c>
      <c r="B32" s="72"/>
      <c r="C32" s="72">
        <f>'Běžné výdaje   '!E312</f>
        <v>1739</v>
      </c>
    </row>
    <row r="33" spans="1:3" s="70" customFormat="1" ht="16.5" customHeight="1">
      <c r="A33" s="73" t="s">
        <v>20</v>
      </c>
      <c r="B33" s="72"/>
      <c r="C33" s="72">
        <f>'Běžné výdaje   '!E313</f>
        <v>8470</v>
      </c>
    </row>
    <row r="34" spans="1:3" s="70" customFormat="1" ht="16.5" customHeight="1" thickBot="1">
      <c r="A34" s="71" t="s">
        <v>21</v>
      </c>
      <c r="B34" s="72"/>
      <c r="C34" s="72">
        <f>'Běžné výdaje   '!E314</f>
        <v>1666</v>
      </c>
    </row>
    <row r="35" spans="1:3" s="70" customFormat="1" ht="16.5" customHeight="1" thickBot="1">
      <c r="A35" s="191" t="s">
        <v>22</v>
      </c>
      <c r="B35" s="192"/>
      <c r="C35" s="192">
        <f>C16+C17+C21+C28+C29+C30+C31+C32+C33+C34</f>
        <v>299846</v>
      </c>
    </row>
    <row r="36" spans="1:3" s="70" customFormat="1" ht="16.5" customHeight="1" thickBot="1">
      <c r="B36" s="75"/>
      <c r="C36" s="76"/>
    </row>
    <row r="37" spans="1:3" s="70" customFormat="1" ht="16.5" customHeight="1">
      <c r="A37" s="64" t="s">
        <v>39</v>
      </c>
      <c r="B37" s="69"/>
      <c r="C37" s="69" t="s">
        <v>539</v>
      </c>
    </row>
    <row r="38" spans="1:3" s="70" customFormat="1" ht="16.5" customHeight="1">
      <c r="A38" s="73" t="s">
        <v>25</v>
      </c>
      <c r="B38" s="72"/>
      <c r="C38" s="72">
        <f>C40+C41+C39</f>
        <v>30193</v>
      </c>
    </row>
    <row r="39" spans="1:3" s="70" customFormat="1" ht="16.5" customHeight="1">
      <c r="A39" s="193" t="s">
        <v>40</v>
      </c>
      <c r="B39" s="72"/>
      <c r="C39" s="194">
        <f>Kapitálovévýdaje!$E$6</f>
        <v>0</v>
      </c>
    </row>
    <row r="40" spans="1:3" s="70" customFormat="1" ht="16.5" customHeight="1">
      <c r="A40" s="193" t="s">
        <v>27</v>
      </c>
      <c r="B40" s="194"/>
      <c r="C40" s="194">
        <f>Kapitálovévýdaje!$E$8</f>
        <v>27773</v>
      </c>
    </row>
    <row r="41" spans="1:3" s="70" customFormat="1" ht="16.5" customHeight="1">
      <c r="A41" s="193" t="s">
        <v>28</v>
      </c>
      <c r="B41" s="194"/>
      <c r="C41" s="194">
        <f>Kapitálovévýdaje!$E$30</f>
        <v>2420</v>
      </c>
    </row>
    <row r="42" spans="1:3" s="70" customFormat="1" ht="16.5" customHeight="1">
      <c r="A42" s="73" t="s">
        <v>29</v>
      </c>
      <c r="B42" s="72"/>
      <c r="C42" s="72">
        <f>C43+C44+C45+C46+C47+C48</f>
        <v>24252</v>
      </c>
    </row>
    <row r="43" spans="1:3" s="70" customFormat="1" ht="16.5" customHeight="1">
      <c r="A43" s="193" t="s">
        <v>30</v>
      </c>
      <c r="B43" s="194"/>
      <c r="C43" s="194">
        <f>Kapitálovévýdaje!$E$38</f>
        <v>3236</v>
      </c>
    </row>
    <row r="44" spans="1:3" s="70" customFormat="1" ht="16.5" customHeight="1">
      <c r="A44" s="193" t="s">
        <v>31</v>
      </c>
      <c r="B44" s="194"/>
      <c r="C44" s="194">
        <f>Kapitálovévýdaje!$E$53</f>
        <v>350</v>
      </c>
    </row>
    <row r="45" spans="1:3" s="70" customFormat="1" ht="16.5" customHeight="1">
      <c r="A45" s="193" t="s">
        <v>41</v>
      </c>
      <c r="B45" s="194"/>
      <c r="C45" s="194">
        <f>Kapitálovévýdaje!$E$58</f>
        <v>16450</v>
      </c>
    </row>
    <row r="46" spans="1:3" s="70" customFormat="1" ht="16.5" customHeight="1">
      <c r="A46" s="193" t="s">
        <v>33</v>
      </c>
      <c r="B46" s="194"/>
      <c r="C46" s="194">
        <f>Kapitálovévýdaje!$E$68</f>
        <v>0</v>
      </c>
    </row>
    <row r="47" spans="1:3" s="70" customFormat="1" ht="16.5" customHeight="1">
      <c r="A47" s="193" t="s">
        <v>42</v>
      </c>
      <c r="B47" s="194"/>
      <c r="C47" s="194">
        <f>Kapitálovévýdaje!$E$70</f>
        <v>4216</v>
      </c>
    </row>
    <row r="48" spans="1:3" s="70" customFormat="1" ht="16.5" customHeight="1">
      <c r="A48" s="193" t="s">
        <v>35</v>
      </c>
      <c r="B48" s="194"/>
      <c r="C48" s="194">
        <f>Kapitálovévýdaje!E81</f>
        <v>0</v>
      </c>
    </row>
    <row r="49" spans="1:3" s="70" customFormat="1" ht="16.5" customHeight="1">
      <c r="A49" s="73" t="s">
        <v>36</v>
      </c>
      <c r="B49" s="77"/>
      <c r="C49" s="77">
        <f>Kapitálovévýdaje!$E$83</f>
        <v>450</v>
      </c>
    </row>
    <row r="50" spans="1:3" s="70" customFormat="1" ht="16.5" customHeight="1">
      <c r="A50" s="73" t="s">
        <v>37</v>
      </c>
      <c r="B50" s="72"/>
      <c r="C50" s="72">
        <f>Kapitálovévýdaje!E87</f>
        <v>1470</v>
      </c>
    </row>
    <row r="51" spans="1:3" s="70" customFormat="1" ht="16.5" customHeight="1">
      <c r="A51" s="78" t="s">
        <v>38</v>
      </c>
      <c r="B51" s="77"/>
      <c r="C51" s="77">
        <f>Kapitálovévýdaje!$E$93</f>
        <v>1600</v>
      </c>
    </row>
    <row r="52" spans="1:3" s="70" customFormat="1" ht="16.5" customHeight="1">
      <c r="A52" s="78" t="s">
        <v>18</v>
      </c>
      <c r="B52" s="72"/>
      <c r="C52" s="72">
        <f>Kapitálovévýdaje!E101</f>
        <v>0</v>
      </c>
    </row>
    <row r="53" spans="1:3" s="70" customFormat="1" ht="16.5" customHeight="1" thickBot="1">
      <c r="A53" s="78" t="s">
        <v>19</v>
      </c>
      <c r="B53" s="79"/>
      <c r="C53" s="72">
        <f>Kapitálovévýdaje!E102</f>
        <v>4450</v>
      </c>
    </row>
    <row r="54" spans="1:3" s="70" customFormat="1" ht="16.5" customHeight="1" thickBot="1">
      <c r="A54" s="191" t="s">
        <v>22</v>
      </c>
      <c r="B54" s="192"/>
      <c r="C54" s="192">
        <f>C38+C42+C49+C50+C51+ C52+C53</f>
        <v>62415</v>
      </c>
    </row>
    <row r="55" spans="1:3" s="70" customFormat="1" ht="12" customHeight="1" thickBot="1">
      <c r="A55" s="80"/>
      <c r="B55" s="75"/>
      <c r="C55" s="75"/>
    </row>
    <row r="56" spans="1:3" s="70" customFormat="1" ht="16.5" customHeight="1" thickBot="1">
      <c r="A56" s="191" t="s">
        <v>43</v>
      </c>
      <c r="B56" s="192"/>
      <c r="C56" s="192">
        <f>'Financování '!E20</f>
        <v>-27123</v>
      </c>
    </row>
    <row r="57" spans="1:3">
      <c r="A57" s="40"/>
    </row>
    <row r="58" spans="1:3">
      <c r="A58" s="40"/>
    </row>
    <row r="59" spans="1:3">
      <c r="A59" s="41"/>
      <c r="B59" s="67"/>
      <c r="C59" s="68"/>
    </row>
    <row r="62" spans="1:3">
      <c r="C62" s="46"/>
    </row>
    <row r="63" spans="1:3">
      <c r="C63" s="46"/>
    </row>
  </sheetData>
  <mergeCells count="2">
    <mergeCell ref="A2:C2"/>
    <mergeCell ref="A1:C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firstPageNumber="19" orientation="portrait" useFirstPageNumber="1" horizontalDpi="4294967292" verticalDpi="300" r:id="rId1"/>
  <headerFooter alignWithMargins="0">
    <oddHeader>&amp;R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4"/>
  <sheetViews>
    <sheetView workbookViewId="0">
      <selection activeCell="H41" sqref="H41"/>
    </sheetView>
  </sheetViews>
  <sheetFormatPr defaultRowHeight="16.5" customHeight="1"/>
  <cols>
    <col min="1" max="1" width="32.5703125" style="29" customWidth="1"/>
    <col min="2" max="2" width="15.42578125" style="23" customWidth="1"/>
    <col min="3" max="3" width="45" style="23" customWidth="1"/>
    <col min="4" max="4" width="2.5703125" style="23" customWidth="1"/>
    <col min="5" max="5" width="15.85546875" style="9" customWidth="1"/>
    <col min="6" max="16384" width="9.140625" style="23"/>
  </cols>
  <sheetData>
    <row r="1" spans="1:5" s="37" customFormat="1" ht="26.25" customHeight="1">
      <c r="A1" s="346" t="s">
        <v>11</v>
      </c>
      <c r="B1" s="347"/>
      <c r="C1" s="347"/>
      <c r="D1" s="347"/>
      <c r="E1" s="348"/>
    </row>
    <row r="2" spans="1:5" s="37" customFormat="1" ht="24" customHeight="1" thickBot="1">
      <c r="A2" s="343" t="s">
        <v>13</v>
      </c>
      <c r="B2" s="344"/>
      <c r="C2" s="344"/>
      <c r="D2" s="344"/>
      <c r="E2" s="345"/>
    </row>
    <row r="3" spans="1:5" ht="16.5" customHeight="1" thickBot="1"/>
    <row r="4" spans="1:5" ht="16.5" customHeight="1" thickBot="1">
      <c r="A4" s="6" t="s">
        <v>44</v>
      </c>
      <c r="B4" s="6"/>
      <c r="C4" s="6"/>
      <c r="D4" s="6"/>
      <c r="E4" s="16">
        <f>E6+E17+E48</f>
        <v>260250</v>
      </c>
    </row>
    <row r="5" spans="1:5" ht="16.5" customHeight="1" thickBot="1">
      <c r="A5" s="27"/>
      <c r="B5" s="25"/>
      <c r="C5" s="25"/>
      <c r="D5" s="25"/>
      <c r="E5" s="10"/>
    </row>
    <row r="6" spans="1:5" s="83" customFormat="1" ht="16.5" customHeight="1" thickBot="1">
      <c r="A6" s="195" t="s">
        <v>45</v>
      </c>
      <c r="B6" s="195"/>
      <c r="C6" s="195"/>
      <c r="D6" s="195"/>
      <c r="E6" s="196">
        <f>SUM(E8:E15)</f>
        <v>203010</v>
      </c>
    </row>
    <row r="7" spans="1:5" s="83" customFormat="1" ht="16.5" customHeight="1">
      <c r="A7" s="112"/>
      <c r="B7" s="95"/>
      <c r="C7" s="95"/>
      <c r="D7" s="95"/>
      <c r="E7" s="84"/>
    </row>
    <row r="8" spans="1:5" s="83" customFormat="1" ht="16.5" customHeight="1">
      <c r="A8" s="85" t="s">
        <v>46</v>
      </c>
      <c r="B8" s="85"/>
      <c r="C8" s="85"/>
      <c r="D8" s="85"/>
      <c r="E8" s="86">
        <v>2500</v>
      </c>
    </row>
    <row r="9" spans="1:5" s="83" customFormat="1" ht="16.5" customHeight="1">
      <c r="A9" s="85" t="s">
        <v>47</v>
      </c>
      <c r="B9" s="85"/>
      <c r="C9" s="85"/>
      <c r="D9" s="85"/>
      <c r="E9" s="86"/>
    </row>
    <row r="10" spans="1:5" s="83" customFormat="1" ht="16.5" customHeight="1">
      <c r="A10" s="85" t="s">
        <v>48</v>
      </c>
      <c r="B10" s="85"/>
      <c r="C10" s="85"/>
      <c r="D10" s="85"/>
      <c r="E10" s="86">
        <v>47000</v>
      </c>
    </row>
    <row r="11" spans="1:5" s="83" customFormat="1" ht="16.5" customHeight="1">
      <c r="A11" s="85" t="s">
        <v>49</v>
      </c>
      <c r="B11" s="85"/>
      <c r="C11" s="85"/>
      <c r="D11" s="85"/>
      <c r="E11" s="86">
        <v>4900</v>
      </c>
    </row>
    <row r="12" spans="1:5" s="83" customFormat="1" ht="16.5" customHeight="1">
      <c r="A12" s="85" t="s">
        <v>50</v>
      </c>
      <c r="B12" s="85"/>
      <c r="C12" s="85"/>
      <c r="D12" s="85"/>
      <c r="E12" s="86">
        <v>110</v>
      </c>
    </row>
    <row r="13" spans="1:5" s="83" customFormat="1" ht="16.5" customHeight="1">
      <c r="A13" s="85" t="s">
        <v>51</v>
      </c>
      <c r="B13" s="85"/>
      <c r="C13" s="85"/>
      <c r="D13" s="85"/>
      <c r="E13" s="86">
        <v>48000</v>
      </c>
    </row>
    <row r="14" spans="1:5" s="83" customFormat="1" ht="16.5" customHeight="1">
      <c r="A14" s="85" t="s">
        <v>52</v>
      </c>
      <c r="B14" s="85"/>
      <c r="C14" s="85"/>
      <c r="D14" s="85"/>
      <c r="E14" s="86">
        <v>96000</v>
      </c>
    </row>
    <row r="15" spans="1:5" s="83" customFormat="1" ht="16.5" customHeight="1">
      <c r="A15" s="85" t="s">
        <v>53</v>
      </c>
      <c r="B15" s="85"/>
      <c r="C15" s="85"/>
      <c r="D15" s="85"/>
      <c r="E15" s="87">
        <v>4500</v>
      </c>
    </row>
    <row r="16" spans="1:5" s="83" customFormat="1" ht="16.5" customHeight="1" thickBot="1">
      <c r="A16" s="89"/>
      <c r="E16" s="84"/>
    </row>
    <row r="17" spans="1:5" s="83" customFormat="1" ht="16.5" customHeight="1" thickBot="1">
      <c r="A17" s="195" t="s">
        <v>54</v>
      </c>
      <c r="B17" s="101"/>
      <c r="C17" s="101"/>
      <c r="D17" s="101"/>
      <c r="E17" s="196">
        <f>E19+E35+E38+E44</f>
        <v>44740</v>
      </c>
    </row>
    <row r="18" spans="1:5" s="83" customFormat="1" ht="16.5" customHeight="1">
      <c r="A18" s="89"/>
      <c r="E18" s="84"/>
    </row>
    <row r="19" spans="1:5" s="83" customFormat="1" ht="16.5" customHeight="1">
      <c r="A19" s="90" t="s">
        <v>55</v>
      </c>
      <c r="B19" s="91"/>
      <c r="C19" s="91"/>
      <c r="D19" s="91"/>
      <c r="E19" s="92">
        <f>SUM(E20:E33)</f>
        <v>12797</v>
      </c>
    </row>
    <row r="20" spans="1:5" s="93" customFormat="1" ht="16.5" customHeight="1">
      <c r="A20" s="85" t="s">
        <v>56</v>
      </c>
      <c r="B20" s="85"/>
      <c r="C20" s="85"/>
      <c r="D20" s="85"/>
      <c r="E20" s="87">
        <v>2500</v>
      </c>
    </row>
    <row r="21" spans="1:5" s="93" customFormat="1" ht="16.5" customHeight="1">
      <c r="A21" s="94" t="s">
        <v>57</v>
      </c>
      <c r="B21" s="94"/>
      <c r="C21" s="94"/>
      <c r="D21" s="85"/>
      <c r="E21" s="87">
        <v>110</v>
      </c>
    </row>
    <row r="22" spans="1:5" s="93" customFormat="1" ht="16.5" customHeight="1">
      <c r="A22" s="94" t="s">
        <v>58</v>
      </c>
      <c r="B22" s="94"/>
      <c r="C22" s="94"/>
      <c r="D22" s="85"/>
      <c r="E22" s="87">
        <v>650</v>
      </c>
    </row>
    <row r="23" spans="1:5" s="93" customFormat="1" ht="16.5" customHeight="1">
      <c r="A23" s="85" t="s">
        <v>59</v>
      </c>
      <c r="B23" s="85"/>
      <c r="C23" s="85"/>
      <c r="D23" s="85"/>
      <c r="E23" s="87">
        <v>1800</v>
      </c>
    </row>
    <row r="24" spans="1:5" s="83" customFormat="1" ht="16.5" customHeight="1">
      <c r="A24" s="85" t="s">
        <v>60</v>
      </c>
      <c r="B24" s="85"/>
      <c r="C24" s="85"/>
      <c r="D24" s="85"/>
      <c r="E24" s="87">
        <v>370</v>
      </c>
    </row>
    <row r="25" spans="1:5" s="83" customFormat="1" ht="16.5" customHeight="1">
      <c r="A25" s="85" t="s">
        <v>61</v>
      </c>
      <c r="B25" s="85"/>
      <c r="C25" s="85"/>
      <c r="D25" s="85"/>
      <c r="E25" s="87">
        <v>6500</v>
      </c>
    </row>
    <row r="26" spans="1:5" s="83" customFormat="1" ht="16.5" customHeight="1">
      <c r="A26" s="85" t="s">
        <v>62</v>
      </c>
      <c r="B26" s="85"/>
      <c r="C26" s="85"/>
      <c r="D26" s="85"/>
      <c r="E26" s="87">
        <v>100</v>
      </c>
    </row>
    <row r="27" spans="1:5" s="83" customFormat="1" ht="16.5" customHeight="1">
      <c r="A27" s="85" t="s">
        <v>63</v>
      </c>
      <c r="B27" s="85"/>
      <c r="C27" s="85"/>
      <c r="D27" s="85"/>
      <c r="E27" s="87">
        <v>15</v>
      </c>
    </row>
    <row r="28" spans="1:5" s="83" customFormat="1" ht="16.5" customHeight="1">
      <c r="A28" s="85" t="s">
        <v>64</v>
      </c>
      <c r="B28" s="85"/>
      <c r="C28" s="85"/>
      <c r="D28" s="85"/>
      <c r="E28" s="86">
        <v>100</v>
      </c>
    </row>
    <row r="29" spans="1:5" s="93" customFormat="1" ht="16.5" customHeight="1">
      <c r="A29" s="85" t="s">
        <v>65</v>
      </c>
      <c r="B29" s="85"/>
      <c r="C29" s="85"/>
      <c r="D29" s="85"/>
      <c r="E29" s="86">
        <v>1</v>
      </c>
    </row>
    <row r="30" spans="1:5" s="93" customFormat="1" ht="16.5" customHeight="1">
      <c r="A30" s="85" t="s">
        <v>66</v>
      </c>
      <c r="B30" s="85"/>
      <c r="C30" s="94"/>
      <c r="D30" s="94"/>
      <c r="E30" s="86">
        <v>50</v>
      </c>
    </row>
    <row r="31" spans="1:5" s="83" customFormat="1" ht="16.5" customHeight="1">
      <c r="A31" s="94" t="s">
        <v>67</v>
      </c>
      <c r="B31" s="94"/>
      <c r="C31" s="94"/>
      <c r="D31" s="94"/>
      <c r="E31" s="86">
        <v>250</v>
      </c>
    </row>
    <row r="32" spans="1:5" s="83" customFormat="1" ht="16.5" customHeight="1">
      <c r="A32" s="94" t="s">
        <v>68</v>
      </c>
      <c r="B32" s="94"/>
      <c r="C32" s="94"/>
      <c r="D32" s="94"/>
      <c r="E32" s="86">
        <v>350</v>
      </c>
    </row>
    <row r="33" spans="1:5" s="83" customFormat="1" ht="16.5" customHeight="1">
      <c r="A33" s="94" t="s">
        <v>69</v>
      </c>
      <c r="B33" s="85"/>
      <c r="C33" s="85"/>
      <c r="D33" s="85"/>
      <c r="E33" s="87">
        <v>1</v>
      </c>
    </row>
    <row r="34" spans="1:5" s="83" customFormat="1" ht="16.5" customHeight="1">
      <c r="A34" s="112"/>
      <c r="E34" s="96"/>
    </row>
    <row r="35" spans="1:5" s="83" customFormat="1" ht="16.5" customHeight="1">
      <c r="A35" s="112" t="s">
        <v>70</v>
      </c>
      <c r="E35" s="97">
        <f>SUM(E36:E36)</f>
        <v>3</v>
      </c>
    </row>
    <row r="36" spans="1:5" s="83" customFormat="1" ht="16.5" customHeight="1">
      <c r="A36" s="85" t="s">
        <v>71</v>
      </c>
      <c r="B36" s="85"/>
      <c r="C36" s="85"/>
      <c r="D36" s="85"/>
      <c r="E36" s="87">
        <v>3</v>
      </c>
    </row>
    <row r="37" spans="1:5" s="83" customFormat="1" ht="16.5" customHeight="1">
      <c r="A37" s="89"/>
      <c r="E37" s="84"/>
    </row>
    <row r="38" spans="1:5" s="83" customFormat="1" ht="16.5" customHeight="1">
      <c r="A38" s="112" t="s">
        <v>72</v>
      </c>
      <c r="B38" s="95"/>
      <c r="E38" s="97">
        <f>SUM(E39:E42)</f>
        <v>15240</v>
      </c>
    </row>
    <row r="39" spans="1:5" s="83" customFormat="1" ht="16.5" customHeight="1">
      <c r="A39" s="85" t="s">
        <v>73</v>
      </c>
      <c r="B39" s="85"/>
      <c r="C39" s="85"/>
      <c r="D39" s="85"/>
      <c r="E39" s="87">
        <v>550</v>
      </c>
    </row>
    <row r="40" spans="1:5" s="83" customFormat="1" ht="16.5" customHeight="1">
      <c r="A40" s="85" t="s">
        <v>74</v>
      </c>
      <c r="B40" s="85"/>
      <c r="C40" s="85"/>
      <c r="D40" s="85"/>
      <c r="E40" s="87">
        <v>850</v>
      </c>
    </row>
    <row r="41" spans="1:5" s="83" customFormat="1" ht="16.5" customHeight="1">
      <c r="A41" s="85" t="s">
        <v>75</v>
      </c>
      <c r="B41" s="85"/>
      <c r="C41" s="85"/>
      <c r="D41" s="85"/>
      <c r="E41" s="87">
        <v>340</v>
      </c>
    </row>
    <row r="42" spans="1:5" s="83" customFormat="1" ht="16.5" customHeight="1">
      <c r="A42" s="85" t="s">
        <v>76</v>
      </c>
      <c r="B42" s="85"/>
      <c r="C42" s="85"/>
      <c r="D42" s="85"/>
      <c r="E42" s="86">
        <v>13500</v>
      </c>
    </row>
    <row r="43" spans="1:5" s="83" customFormat="1" ht="16.5" customHeight="1">
      <c r="A43" s="89"/>
      <c r="B43" s="89"/>
      <c r="C43" s="89"/>
      <c r="D43" s="89"/>
      <c r="E43" s="98"/>
    </row>
    <row r="44" spans="1:5" s="83" customFormat="1" ht="16.5" customHeight="1">
      <c r="A44" s="112" t="s">
        <v>77</v>
      </c>
      <c r="B44" s="89"/>
      <c r="C44" s="89"/>
      <c r="D44" s="89"/>
      <c r="E44" s="308">
        <f>SUM(E45:E46)</f>
        <v>16700</v>
      </c>
    </row>
    <row r="45" spans="1:5" s="83" customFormat="1" ht="16.5" customHeight="1">
      <c r="A45" s="85" t="s">
        <v>78</v>
      </c>
      <c r="B45" s="85"/>
      <c r="C45" s="85"/>
      <c r="D45" s="85"/>
      <c r="E45" s="86">
        <v>15500</v>
      </c>
    </row>
    <row r="46" spans="1:5" s="83" customFormat="1" ht="16.5" customHeight="1">
      <c r="A46" s="85" t="s">
        <v>79</v>
      </c>
      <c r="B46" s="85"/>
      <c r="C46" s="85"/>
      <c r="D46" s="85"/>
      <c r="E46" s="86">
        <v>1200</v>
      </c>
    </row>
    <row r="47" spans="1:5" s="83" customFormat="1" ht="16.5" customHeight="1" thickBot="1">
      <c r="A47" s="89"/>
      <c r="E47" s="106"/>
    </row>
    <row r="48" spans="1:5" s="83" customFormat="1" ht="16.5" customHeight="1" thickBot="1">
      <c r="A48" s="195" t="s">
        <v>80</v>
      </c>
      <c r="B48" s="101"/>
      <c r="C48" s="101"/>
      <c r="D48" s="101"/>
      <c r="E48" s="196">
        <f>E50</f>
        <v>12500</v>
      </c>
    </row>
    <row r="49" spans="1:5" s="83" customFormat="1" ht="16.5" customHeight="1">
      <c r="A49" s="89"/>
      <c r="E49" s="110"/>
    </row>
    <row r="50" spans="1:5" s="83" customFormat="1" ht="16.5" customHeight="1">
      <c r="A50" s="85" t="s">
        <v>81</v>
      </c>
      <c r="B50" s="85"/>
      <c r="C50" s="85"/>
      <c r="D50" s="85"/>
      <c r="E50" s="86">
        <v>12500</v>
      </c>
    </row>
    <row r="51" spans="1:5" s="83" customFormat="1" ht="16.5" customHeight="1" thickBot="1">
      <c r="A51" s="89"/>
      <c r="B51" s="89"/>
      <c r="C51" s="89"/>
      <c r="D51" s="89"/>
      <c r="E51" s="99"/>
    </row>
    <row r="52" spans="1:5" ht="16.5" customHeight="1" thickBot="1">
      <c r="A52" s="6" t="s">
        <v>82</v>
      </c>
      <c r="B52" s="6"/>
      <c r="C52" s="6"/>
      <c r="D52" s="6"/>
      <c r="E52" s="16">
        <f>E54+E63+E68+E78+E83+E96+E104</f>
        <v>16063</v>
      </c>
    </row>
    <row r="53" spans="1:5" s="83" customFormat="1" ht="16.5" customHeight="1" thickBot="1">
      <c r="A53" s="89"/>
      <c r="E53" s="100"/>
    </row>
    <row r="54" spans="1:5" s="83" customFormat="1" ht="16.5" customHeight="1" thickBot="1">
      <c r="A54" s="195" t="s">
        <v>83</v>
      </c>
      <c r="B54" s="101"/>
      <c r="C54" s="101"/>
      <c r="D54" s="101"/>
      <c r="E54" s="196">
        <f>SUM(E56:E61)</f>
        <v>2052</v>
      </c>
    </row>
    <row r="55" spans="1:5" s="83" customFormat="1" ht="16.5" customHeight="1">
      <c r="A55" s="89"/>
      <c r="E55" s="84"/>
    </row>
    <row r="56" spans="1:5" s="93" customFormat="1" ht="16.5" customHeight="1">
      <c r="A56" s="85" t="s">
        <v>84</v>
      </c>
      <c r="B56" s="85"/>
      <c r="C56" s="85"/>
      <c r="D56" s="85"/>
      <c r="E56" s="87">
        <v>870</v>
      </c>
    </row>
    <row r="57" spans="1:5" s="83" customFormat="1" ht="16.5" customHeight="1">
      <c r="A57" s="85" t="s">
        <v>85</v>
      </c>
      <c r="B57" s="85"/>
      <c r="C57" s="85"/>
      <c r="D57" s="85"/>
      <c r="E57" s="87">
        <v>2</v>
      </c>
    </row>
    <row r="58" spans="1:5" s="83" customFormat="1" ht="16.5" customHeight="1">
      <c r="A58" s="85" t="s">
        <v>86</v>
      </c>
      <c r="B58" s="85"/>
      <c r="C58" s="85"/>
      <c r="D58" s="85"/>
      <c r="E58" s="87">
        <v>140</v>
      </c>
    </row>
    <row r="59" spans="1:5" s="83" customFormat="1" ht="16.5" customHeight="1">
      <c r="A59" s="85" t="s">
        <v>87</v>
      </c>
      <c r="B59" s="85"/>
      <c r="C59" s="85"/>
      <c r="D59" s="85"/>
      <c r="E59" s="87">
        <v>260</v>
      </c>
    </row>
    <row r="60" spans="1:5" s="83" customFormat="1" ht="16.5" customHeight="1">
      <c r="A60" s="85" t="s">
        <v>88</v>
      </c>
      <c r="B60" s="85"/>
      <c r="C60" s="85"/>
      <c r="D60" s="85"/>
      <c r="E60" s="87">
        <v>280</v>
      </c>
    </row>
    <row r="61" spans="1:5" s="83" customFormat="1" ht="16.5" customHeight="1">
      <c r="A61" s="85" t="s">
        <v>89</v>
      </c>
      <c r="B61" s="85"/>
      <c r="C61" s="85"/>
      <c r="D61" s="85"/>
      <c r="E61" s="87">
        <v>500</v>
      </c>
    </row>
    <row r="62" spans="1:5" s="83" customFormat="1" ht="16.5" customHeight="1" thickBot="1">
      <c r="A62" s="89"/>
      <c r="E62" s="84"/>
    </row>
    <row r="63" spans="1:5" s="83" customFormat="1" ht="16.5" customHeight="1" thickBot="1">
      <c r="A63" s="195" t="s">
        <v>90</v>
      </c>
      <c r="B63" s="195"/>
      <c r="C63" s="195"/>
      <c r="D63" s="195"/>
      <c r="E63" s="196">
        <f>SUM(E65:E66)</f>
        <v>187</v>
      </c>
    </row>
    <row r="64" spans="1:5" s="83" customFormat="1" ht="16.5" customHeight="1" thickBot="1">
      <c r="A64" s="235"/>
      <c r="B64" s="235"/>
      <c r="C64" s="235"/>
      <c r="D64" s="235"/>
      <c r="E64" s="236"/>
    </row>
    <row r="65" spans="1:5" s="93" customFormat="1" ht="16.5" customHeight="1">
      <c r="A65" s="102" t="s">
        <v>91</v>
      </c>
      <c r="B65" s="197"/>
      <c r="C65" s="197"/>
      <c r="D65" s="197"/>
      <c r="E65" s="103">
        <v>161</v>
      </c>
    </row>
    <row r="66" spans="1:5" s="93" customFormat="1" ht="16.5" customHeight="1">
      <c r="A66" s="85" t="s">
        <v>92</v>
      </c>
      <c r="B66" s="289"/>
      <c r="C66" s="289"/>
      <c r="D66" s="289"/>
      <c r="E66" s="86">
        <v>26</v>
      </c>
    </row>
    <row r="67" spans="1:5" s="83" customFormat="1" ht="16.5" customHeight="1" thickBot="1">
      <c r="A67" s="89"/>
      <c r="E67" s="84"/>
    </row>
    <row r="68" spans="1:5" s="83" customFormat="1" ht="16.5" customHeight="1" thickBot="1">
      <c r="A68" s="195" t="s">
        <v>93</v>
      </c>
      <c r="B68" s="195"/>
      <c r="C68" s="195"/>
      <c r="D68" s="195"/>
      <c r="E68" s="196">
        <f>SUM(E70:E76)</f>
        <v>9453</v>
      </c>
    </row>
    <row r="69" spans="1:5" s="83" customFormat="1" ht="16.5" customHeight="1">
      <c r="A69" s="112"/>
      <c r="B69" s="95"/>
      <c r="C69" s="95"/>
      <c r="E69" s="84"/>
    </row>
    <row r="70" spans="1:5" s="93" customFormat="1" ht="16.5" customHeight="1">
      <c r="A70" s="85" t="s">
        <v>94</v>
      </c>
      <c r="B70" s="85"/>
      <c r="C70" s="85"/>
      <c r="D70" s="85"/>
      <c r="E70" s="86">
        <v>5200</v>
      </c>
    </row>
    <row r="71" spans="1:5" s="93" customFormat="1" ht="16.5" customHeight="1">
      <c r="A71" s="85" t="s">
        <v>95</v>
      </c>
      <c r="B71" s="85"/>
      <c r="C71" s="85"/>
      <c r="D71" s="85"/>
      <c r="E71" s="86">
        <v>1840</v>
      </c>
    </row>
    <row r="72" spans="1:5" s="83" customFormat="1" ht="16.5" customHeight="1">
      <c r="A72" s="85" t="s">
        <v>96</v>
      </c>
      <c r="B72" s="85"/>
      <c r="C72" s="85"/>
      <c r="D72" s="85"/>
      <c r="E72" s="86">
        <v>140</v>
      </c>
    </row>
    <row r="73" spans="1:5" s="93" customFormat="1" ht="16.5" customHeight="1">
      <c r="A73" s="85" t="s">
        <v>97</v>
      </c>
      <c r="B73" s="104"/>
      <c r="C73" s="104"/>
      <c r="D73" s="104"/>
      <c r="E73" s="86">
        <v>60</v>
      </c>
    </row>
    <row r="74" spans="1:5" s="93" customFormat="1" ht="16.5" customHeight="1">
      <c r="A74" s="85" t="s">
        <v>98</v>
      </c>
      <c r="B74" s="85"/>
      <c r="C74" s="85"/>
      <c r="D74" s="85"/>
      <c r="E74" s="86">
        <v>250</v>
      </c>
    </row>
    <row r="75" spans="1:5" s="93" customFormat="1" ht="16.5" customHeight="1">
      <c r="A75" s="85" t="s">
        <v>99</v>
      </c>
      <c r="B75" s="85"/>
      <c r="C75" s="85"/>
      <c r="D75" s="85"/>
      <c r="E75" s="86">
        <v>363</v>
      </c>
    </row>
    <row r="76" spans="1:5" s="83" customFormat="1" ht="16.5" customHeight="1">
      <c r="A76" s="94" t="s">
        <v>100</v>
      </c>
      <c r="B76" s="94"/>
      <c r="C76" s="94"/>
      <c r="D76" s="94"/>
      <c r="E76" s="86">
        <v>1600</v>
      </c>
    </row>
    <row r="77" spans="1:5" s="83" customFormat="1" ht="16.5" customHeight="1" thickBot="1">
      <c r="A77" s="89"/>
      <c r="E77" s="84"/>
    </row>
    <row r="78" spans="1:5" s="83" customFormat="1" ht="16.5" customHeight="1" thickBot="1">
      <c r="A78" s="195" t="s">
        <v>101</v>
      </c>
      <c r="B78" s="195"/>
      <c r="C78" s="195"/>
      <c r="D78" s="195"/>
      <c r="E78" s="196">
        <f>SUM(E80:E81)</f>
        <v>1020</v>
      </c>
    </row>
    <row r="79" spans="1:5" s="83" customFormat="1" ht="16.5" customHeight="1">
      <c r="A79" s="112"/>
      <c r="B79" s="95"/>
      <c r="C79" s="95"/>
      <c r="D79" s="95"/>
      <c r="E79" s="100"/>
    </row>
    <row r="80" spans="1:5" s="83" customFormat="1" ht="16.5" customHeight="1">
      <c r="A80" s="85" t="s">
        <v>102</v>
      </c>
      <c r="B80" s="105"/>
      <c r="C80" s="105"/>
      <c r="D80" s="105"/>
      <c r="E80" s="87">
        <v>20</v>
      </c>
    </row>
    <row r="81" spans="1:5" s="83" customFormat="1" ht="16.5" customHeight="1">
      <c r="A81" s="94" t="s">
        <v>103</v>
      </c>
      <c r="B81" s="105"/>
      <c r="C81" s="105"/>
      <c r="D81" s="105"/>
      <c r="E81" s="87">
        <v>1000</v>
      </c>
    </row>
    <row r="82" spans="1:5" s="83" customFormat="1" ht="16.5" customHeight="1" thickBot="1">
      <c r="A82" s="89"/>
      <c r="E82" s="84"/>
    </row>
    <row r="83" spans="1:5" s="83" customFormat="1" ht="16.5" customHeight="1" thickBot="1">
      <c r="A83" s="195" t="s">
        <v>104</v>
      </c>
      <c r="B83" s="101"/>
      <c r="C83" s="101"/>
      <c r="D83" s="101"/>
      <c r="E83" s="196">
        <f>SUM(E85:E94)</f>
        <v>2698</v>
      </c>
    </row>
    <row r="84" spans="1:5" s="83" customFormat="1" ht="16.5" customHeight="1">
      <c r="A84" s="82"/>
      <c r="B84" s="81"/>
      <c r="C84" s="81"/>
      <c r="D84" s="81"/>
      <c r="E84" s="106"/>
    </row>
    <row r="85" spans="1:5" s="83" customFormat="1" ht="16.5" customHeight="1">
      <c r="A85" s="85" t="s">
        <v>105</v>
      </c>
      <c r="B85" s="85"/>
      <c r="C85" s="85"/>
      <c r="D85" s="85"/>
      <c r="E85" s="87">
        <v>2000</v>
      </c>
    </row>
    <row r="86" spans="1:5" s="83" customFormat="1" ht="16.5" customHeight="1">
      <c r="A86" s="85" t="s">
        <v>106</v>
      </c>
      <c r="B86" s="85"/>
      <c r="C86" s="85"/>
      <c r="D86" s="85"/>
      <c r="E86" s="87">
        <v>25</v>
      </c>
    </row>
    <row r="87" spans="1:5" s="83" customFormat="1" ht="16.5" customHeight="1">
      <c r="A87" s="85" t="s">
        <v>107</v>
      </c>
      <c r="B87" s="85"/>
      <c r="C87" s="85"/>
      <c r="D87" s="85"/>
      <c r="E87" s="86">
        <v>30</v>
      </c>
    </row>
    <row r="88" spans="1:5" s="83" customFormat="1" ht="16.5" customHeight="1">
      <c r="A88" s="85" t="s">
        <v>108</v>
      </c>
      <c r="B88" s="85"/>
      <c r="C88" s="85"/>
      <c r="D88" s="85"/>
      <c r="E88" s="87">
        <v>70</v>
      </c>
    </row>
    <row r="89" spans="1:5" s="93" customFormat="1" ht="16.5" customHeight="1">
      <c r="A89" s="85" t="s">
        <v>109</v>
      </c>
      <c r="B89" s="85"/>
      <c r="C89" s="85"/>
      <c r="D89" s="85"/>
      <c r="E89" s="87">
        <v>20</v>
      </c>
    </row>
    <row r="90" spans="1:5" s="83" customFormat="1" ht="16.5" customHeight="1">
      <c r="A90" s="85" t="s">
        <v>110</v>
      </c>
      <c r="B90" s="85"/>
      <c r="C90" s="85"/>
      <c r="D90" s="85"/>
      <c r="E90" s="87">
        <v>500</v>
      </c>
    </row>
    <row r="91" spans="1:5" s="83" customFormat="1" ht="16.5" customHeight="1">
      <c r="A91" s="85" t="s">
        <v>111</v>
      </c>
      <c r="B91" s="85"/>
      <c r="C91" s="85"/>
      <c r="D91" s="85"/>
      <c r="E91" s="87">
        <v>15</v>
      </c>
    </row>
    <row r="92" spans="1:5" s="83" customFormat="1" ht="16.5" customHeight="1">
      <c r="A92" s="85" t="s">
        <v>112</v>
      </c>
      <c r="B92" s="85"/>
      <c r="C92" s="85"/>
      <c r="D92" s="85"/>
      <c r="E92" s="87">
        <v>30</v>
      </c>
    </row>
    <row r="93" spans="1:5" s="83" customFormat="1" ht="16.5" customHeight="1">
      <c r="A93" s="85" t="s">
        <v>113</v>
      </c>
      <c r="B93" s="85"/>
      <c r="C93" s="85"/>
      <c r="D93" s="85"/>
      <c r="E93" s="87">
        <v>3</v>
      </c>
    </row>
    <row r="94" spans="1:5" s="83" customFormat="1" ht="16.5" customHeight="1">
      <c r="A94" s="85" t="s">
        <v>114</v>
      </c>
      <c r="B94" s="85"/>
      <c r="C94" s="85"/>
      <c r="D94" s="85"/>
      <c r="E94" s="87">
        <v>5</v>
      </c>
    </row>
    <row r="95" spans="1:5" s="83" customFormat="1" ht="16.5" customHeight="1" thickBot="1">
      <c r="A95" s="89"/>
      <c r="E95" s="84"/>
    </row>
    <row r="96" spans="1:5" s="83" customFormat="1" ht="16.5" customHeight="1" thickBot="1">
      <c r="A96" s="195" t="s">
        <v>115</v>
      </c>
      <c r="B96" s="195"/>
      <c r="C96" s="195"/>
      <c r="D96" s="195"/>
      <c r="E96" s="196">
        <f>SUM(E98:E102)</f>
        <v>653</v>
      </c>
    </row>
    <row r="97" spans="1:5" s="83" customFormat="1" ht="16.5" customHeight="1">
      <c r="A97" s="89"/>
      <c r="E97" s="84"/>
    </row>
    <row r="98" spans="1:5" s="83" customFormat="1" ht="16.5" customHeight="1">
      <c r="A98" s="85" t="s">
        <v>116</v>
      </c>
      <c r="B98" s="105"/>
      <c r="C98" s="85"/>
      <c r="D98" s="85"/>
      <c r="E98" s="87">
        <v>250</v>
      </c>
    </row>
    <row r="99" spans="1:5" s="83" customFormat="1" ht="16.5" customHeight="1">
      <c r="A99" s="85" t="s">
        <v>117</v>
      </c>
      <c r="B99" s="85"/>
      <c r="C99" s="85"/>
      <c r="D99" s="85"/>
      <c r="E99" s="87">
        <v>100</v>
      </c>
    </row>
    <row r="100" spans="1:5" s="83" customFormat="1" ht="16.5" customHeight="1">
      <c r="A100" s="85" t="s">
        <v>118</v>
      </c>
      <c r="B100" s="85"/>
      <c r="C100" s="85"/>
      <c r="D100" s="85"/>
      <c r="E100" s="87">
        <v>1</v>
      </c>
    </row>
    <row r="101" spans="1:5" s="83" customFormat="1" ht="16.5" customHeight="1">
      <c r="A101" s="85" t="s">
        <v>119</v>
      </c>
      <c r="B101" s="85"/>
      <c r="C101" s="85"/>
      <c r="D101" s="85"/>
      <c r="E101" s="107">
        <v>300</v>
      </c>
    </row>
    <row r="102" spans="1:5" s="83" customFormat="1" ht="16.5" customHeight="1">
      <c r="A102" s="85" t="s">
        <v>120</v>
      </c>
      <c r="B102" s="85"/>
      <c r="C102" s="85"/>
      <c r="D102" s="85"/>
      <c r="E102" s="87">
        <v>2</v>
      </c>
    </row>
    <row r="103" spans="1:5" s="83" customFormat="1" ht="16.5" customHeight="1" thickBot="1">
      <c r="A103" s="89"/>
      <c r="E103" s="84"/>
    </row>
    <row r="104" spans="1:5" s="83" customFormat="1" ht="16.5" customHeight="1" thickBot="1">
      <c r="A104" s="195" t="s">
        <v>121</v>
      </c>
      <c r="B104" s="195"/>
      <c r="C104" s="195"/>
      <c r="D104" s="195"/>
      <c r="E104" s="196">
        <f>SUM(E105:E105)</f>
        <v>0</v>
      </c>
    </row>
    <row r="105" spans="1:5" s="83" customFormat="1" ht="16.5" customHeight="1" thickBot="1">
      <c r="A105" s="173"/>
      <c r="B105" s="173"/>
      <c r="C105" s="173"/>
      <c r="D105" s="173"/>
      <c r="E105" s="198"/>
    </row>
    <row r="106" spans="1:5" ht="16.5" customHeight="1" thickBot="1">
      <c r="A106" s="6" t="s">
        <v>122</v>
      </c>
      <c r="B106" s="6"/>
      <c r="C106" s="6"/>
      <c r="D106" s="6"/>
      <c r="E106" s="16">
        <f>SUM(E108:E110)</f>
        <v>4650</v>
      </c>
    </row>
    <row r="107" spans="1:5" s="83" customFormat="1" ht="16.5" customHeight="1">
      <c r="A107" s="89"/>
      <c r="E107" s="106"/>
    </row>
    <row r="108" spans="1:5" s="93" customFormat="1" ht="16.5" customHeight="1">
      <c r="A108" s="85" t="s">
        <v>123</v>
      </c>
      <c r="B108" s="85"/>
      <c r="C108" s="85"/>
      <c r="D108" s="85"/>
      <c r="E108" s="86">
        <v>2500</v>
      </c>
    </row>
    <row r="109" spans="1:5" s="93" customFormat="1" ht="16.5" customHeight="1">
      <c r="A109" s="85" t="s">
        <v>124</v>
      </c>
      <c r="B109" s="85"/>
      <c r="C109" s="85"/>
      <c r="D109" s="85"/>
      <c r="E109" s="86">
        <v>150</v>
      </c>
    </row>
    <row r="110" spans="1:5" s="93" customFormat="1" ht="16.5" customHeight="1">
      <c r="A110" s="85" t="s">
        <v>125</v>
      </c>
      <c r="B110" s="85"/>
      <c r="C110" s="85"/>
      <c r="D110" s="85"/>
      <c r="E110" s="86">
        <v>2000</v>
      </c>
    </row>
    <row r="111" spans="1:5" s="93" customFormat="1" ht="16.5" customHeight="1" thickBot="1">
      <c r="A111" s="89"/>
      <c r="B111" s="89"/>
      <c r="C111" s="89"/>
      <c r="D111" s="89"/>
      <c r="E111" s="88"/>
    </row>
    <row r="112" spans="1:5" ht="16.5" customHeight="1" thickBot="1">
      <c r="A112" s="6" t="s">
        <v>126</v>
      </c>
      <c r="B112" s="6"/>
      <c r="C112" s="6"/>
      <c r="D112" s="6"/>
      <c r="E112" s="16">
        <f>E114+E127+E129+E137+E143</f>
        <v>108266</v>
      </c>
    </row>
    <row r="113" spans="1:6" s="83" customFormat="1" ht="16.5" customHeight="1" thickBot="1">
      <c r="A113" s="89"/>
      <c r="E113" s="106"/>
    </row>
    <row r="114" spans="1:6" s="83" customFormat="1" ht="16.5" customHeight="1" thickBot="1">
      <c r="A114" s="195" t="s">
        <v>127</v>
      </c>
      <c r="B114" s="195"/>
      <c r="C114" s="195"/>
      <c r="D114" s="195"/>
      <c r="E114" s="196">
        <f>SUM(E116:E126)</f>
        <v>46933</v>
      </c>
    </row>
    <row r="115" spans="1:6" s="83" customFormat="1" ht="16.5" customHeight="1">
      <c r="A115" s="112"/>
      <c r="B115" s="95"/>
      <c r="C115" s="95"/>
      <c r="E115" s="108"/>
      <c r="F115" s="81"/>
    </row>
    <row r="116" spans="1:6" s="83" customFormat="1" ht="16.5" customHeight="1">
      <c r="A116" s="85" t="s">
        <v>128</v>
      </c>
      <c r="B116" s="105"/>
      <c r="C116" s="105"/>
      <c r="D116" s="85"/>
      <c r="E116" s="86">
        <v>5500</v>
      </c>
      <c r="F116" s="81"/>
    </row>
    <row r="117" spans="1:6" s="83" customFormat="1" ht="16.5" customHeight="1">
      <c r="A117" s="85" t="s">
        <v>129</v>
      </c>
      <c r="B117" s="105"/>
      <c r="C117" s="105"/>
      <c r="D117" s="85"/>
      <c r="E117" s="86">
        <v>1700</v>
      </c>
      <c r="F117" s="81"/>
    </row>
    <row r="118" spans="1:6" s="83" customFormat="1" ht="16.5" customHeight="1">
      <c r="A118" s="85" t="s">
        <v>130</v>
      </c>
      <c r="B118" s="105"/>
      <c r="C118" s="105"/>
      <c r="D118" s="85"/>
      <c r="E118" s="86">
        <v>1440</v>
      </c>
      <c r="F118" s="81"/>
    </row>
    <row r="119" spans="1:6" s="83" customFormat="1" ht="16.5" customHeight="1">
      <c r="A119" s="85" t="s">
        <v>131</v>
      </c>
      <c r="B119" s="105"/>
      <c r="C119" s="105"/>
      <c r="D119" s="85"/>
      <c r="E119" s="86">
        <v>150</v>
      </c>
      <c r="F119" s="81"/>
    </row>
    <row r="120" spans="1:6" s="93" customFormat="1" ht="16.5" customHeight="1">
      <c r="A120" s="85" t="s">
        <v>132</v>
      </c>
      <c r="B120" s="109"/>
      <c r="C120" s="109"/>
      <c r="D120" s="104"/>
      <c r="E120" s="86">
        <v>33800</v>
      </c>
      <c r="F120" s="110"/>
    </row>
    <row r="121" spans="1:6" s="93" customFormat="1" ht="16.5" customHeight="1">
      <c r="A121" s="85" t="s">
        <v>133</v>
      </c>
      <c r="B121" s="109"/>
      <c r="C121" s="109"/>
      <c r="D121" s="104"/>
      <c r="E121" s="86">
        <v>200</v>
      </c>
      <c r="F121" s="110"/>
    </row>
    <row r="122" spans="1:6" s="83" customFormat="1" ht="16.5" customHeight="1">
      <c r="A122" s="94" t="s">
        <v>134</v>
      </c>
      <c r="B122" s="111"/>
      <c r="C122" s="111"/>
      <c r="D122" s="94"/>
      <c r="E122" s="86">
        <v>900</v>
      </c>
      <c r="F122" s="81"/>
    </row>
    <row r="123" spans="1:6" s="83" customFormat="1" ht="16.5" customHeight="1">
      <c r="A123" s="183" t="s">
        <v>135</v>
      </c>
      <c r="B123" s="247"/>
      <c r="C123" s="247"/>
      <c r="D123" s="183"/>
      <c r="E123" s="260">
        <v>70</v>
      </c>
    </row>
    <row r="124" spans="1:6" s="83" customFormat="1" ht="16.5" customHeight="1">
      <c r="A124" s="117" t="s">
        <v>136</v>
      </c>
      <c r="B124" s="111"/>
      <c r="C124" s="247"/>
      <c r="D124" s="183"/>
      <c r="E124" s="260">
        <v>2006</v>
      </c>
    </row>
    <row r="125" spans="1:6" s="83" customFormat="1" ht="16.5" customHeight="1">
      <c r="A125" s="258" t="s">
        <v>137</v>
      </c>
      <c r="B125" s="94"/>
      <c r="C125" s="94"/>
      <c r="D125" s="94"/>
      <c r="E125" s="86">
        <v>1167</v>
      </c>
    </row>
    <row r="126" spans="1:6" s="83" customFormat="1" ht="16.5" customHeight="1" thickBot="1">
      <c r="A126" s="169"/>
      <c r="B126" s="169"/>
      <c r="C126" s="94"/>
      <c r="D126" s="94"/>
      <c r="E126" s="86"/>
    </row>
    <row r="127" spans="1:6" s="83" customFormat="1" ht="16.5" customHeight="1" thickBot="1">
      <c r="A127" s="195" t="s">
        <v>138</v>
      </c>
      <c r="B127" s="195"/>
      <c r="C127" s="195"/>
      <c r="D127" s="195"/>
      <c r="E127" s="196">
        <f>SUM(E128:E128)</f>
        <v>0</v>
      </c>
    </row>
    <row r="128" spans="1:6" s="83" customFormat="1" ht="16.5" customHeight="1" thickBot="1">
      <c r="A128" s="89"/>
      <c r="B128" s="112"/>
      <c r="C128" s="112"/>
      <c r="D128" s="89"/>
      <c r="E128" s="98"/>
    </row>
    <row r="129" spans="1:6" s="83" customFormat="1" ht="16.5" customHeight="1" thickBot="1">
      <c r="A129" s="195" t="s">
        <v>139</v>
      </c>
      <c r="B129" s="195"/>
      <c r="C129" s="101"/>
      <c r="D129" s="101"/>
      <c r="E129" s="196">
        <f>SUM(E131:E135)</f>
        <v>61063</v>
      </c>
    </row>
    <row r="130" spans="1:6" s="83" customFormat="1" ht="16.5" customHeight="1">
      <c r="A130" s="173"/>
      <c r="B130" s="173"/>
      <c r="C130" s="82"/>
      <c r="D130" s="82"/>
      <c r="E130" s="198"/>
    </row>
    <row r="131" spans="1:6" s="83" customFormat="1" ht="16.5" customHeight="1">
      <c r="A131" s="122" t="s">
        <v>140</v>
      </c>
      <c r="B131" s="109"/>
      <c r="C131" s="109"/>
      <c r="D131" s="85"/>
      <c r="E131" s="86">
        <v>35000</v>
      </c>
    </row>
    <row r="132" spans="1:6" s="83" customFormat="1" ht="16.5" customHeight="1">
      <c r="A132" s="258" t="s">
        <v>137</v>
      </c>
      <c r="B132" s="259"/>
      <c r="C132" s="259"/>
      <c r="D132" s="91"/>
      <c r="E132" s="170">
        <v>3933</v>
      </c>
      <c r="F132" s="81"/>
    </row>
    <row r="133" spans="1:6" s="83" customFormat="1" ht="16.5" customHeight="1">
      <c r="A133" s="270" t="s">
        <v>141</v>
      </c>
      <c r="B133" s="90"/>
      <c r="C133" s="90"/>
      <c r="D133" s="91"/>
      <c r="E133" s="86">
        <v>5586</v>
      </c>
      <c r="F133" s="81"/>
    </row>
    <row r="134" spans="1:6" s="83" customFormat="1" ht="16.5" customHeight="1">
      <c r="A134" s="270" t="s">
        <v>142</v>
      </c>
      <c r="B134" s="105"/>
      <c r="C134" s="105"/>
      <c r="D134" s="85"/>
      <c r="E134" s="86">
        <v>14361</v>
      </c>
      <c r="F134" s="81"/>
    </row>
    <row r="135" spans="1:6" s="83" customFormat="1" ht="16.5" customHeight="1">
      <c r="A135" s="261" t="s">
        <v>143</v>
      </c>
      <c r="B135" s="105"/>
      <c r="C135" s="109"/>
      <c r="D135" s="85"/>
      <c r="E135" s="86">
        <v>2183</v>
      </c>
      <c r="F135" s="81"/>
    </row>
    <row r="136" spans="1:6" s="83" customFormat="1" ht="16.5" customHeight="1" thickBot="1">
      <c r="A136" s="89"/>
      <c r="E136" s="106"/>
      <c r="F136" s="81"/>
    </row>
    <row r="137" spans="1:6" s="83" customFormat="1" ht="16.5" customHeight="1" thickBot="1">
      <c r="A137" s="195" t="s">
        <v>144</v>
      </c>
      <c r="B137" s="101"/>
      <c r="C137" s="101"/>
      <c r="D137" s="101"/>
      <c r="E137" s="196">
        <f>SUM(E139:E142)</f>
        <v>270</v>
      </c>
      <c r="F137" s="81"/>
    </row>
    <row r="138" spans="1:6" s="83" customFormat="1" ht="16.5" customHeight="1">
      <c r="A138" s="173"/>
      <c r="B138" s="82"/>
      <c r="C138" s="82"/>
      <c r="D138" s="82"/>
      <c r="E138" s="198"/>
      <c r="F138" s="81"/>
    </row>
    <row r="139" spans="1:6" s="83" customFormat="1" ht="16.5" customHeight="1">
      <c r="A139" s="85" t="s">
        <v>145</v>
      </c>
      <c r="B139" s="85"/>
      <c r="C139" s="85"/>
      <c r="D139" s="85"/>
      <c r="E139" s="87">
        <v>180</v>
      </c>
      <c r="F139" s="81"/>
    </row>
    <row r="140" spans="1:6" s="83" customFormat="1" ht="16.5" customHeight="1">
      <c r="A140" s="94" t="s">
        <v>146</v>
      </c>
      <c r="B140" s="85"/>
      <c r="C140" s="85"/>
      <c r="D140" s="85"/>
      <c r="E140" s="87">
        <v>60</v>
      </c>
      <c r="F140" s="81"/>
    </row>
    <row r="141" spans="1:6" s="83" customFormat="1" ht="16.5" customHeight="1">
      <c r="A141" s="85" t="s">
        <v>147</v>
      </c>
      <c r="B141" s="85"/>
      <c r="C141" s="85"/>
      <c r="D141" s="85"/>
      <c r="E141" s="86">
        <v>30</v>
      </c>
      <c r="F141" s="81"/>
    </row>
    <row r="142" spans="1:6" s="83" customFormat="1" ht="16.5" customHeight="1" thickBot="1">
      <c r="F142" s="81"/>
    </row>
    <row r="143" spans="1:6" s="83" customFormat="1" ht="16.5" customHeight="1" thickBot="1">
      <c r="A143" s="195" t="s">
        <v>148</v>
      </c>
      <c r="B143" s="195"/>
      <c r="C143" s="195"/>
      <c r="D143" s="101"/>
      <c r="E143" s="196">
        <f>SUM(E144:E144)</f>
        <v>0</v>
      </c>
      <c r="F143" s="81"/>
    </row>
    <row r="144" spans="1:6" s="83" customFormat="1" ht="16.5" customHeight="1" thickBot="1">
      <c r="A144" s="94"/>
      <c r="B144" s="111"/>
      <c r="C144" s="111"/>
      <c r="D144" s="94"/>
      <c r="E144" s="86"/>
      <c r="F144" s="81"/>
    </row>
    <row r="145" spans="1:6" ht="16.5" customHeight="1" thickBot="1">
      <c r="A145" s="6" t="s">
        <v>149</v>
      </c>
      <c r="B145" s="6"/>
      <c r="C145" s="6"/>
      <c r="D145" s="6"/>
      <c r="E145" s="16">
        <f>SUM(E147:E150)</f>
        <v>155</v>
      </c>
      <c r="F145" s="25"/>
    </row>
    <row r="146" spans="1:6" ht="16.5" customHeight="1" thickBot="1">
      <c r="A146" s="19"/>
      <c r="B146" s="19"/>
      <c r="C146" s="19"/>
      <c r="D146" s="19"/>
      <c r="E146" s="251"/>
      <c r="F146" s="25"/>
    </row>
    <row r="147" spans="1:6" s="83" customFormat="1" ht="16.5" customHeight="1">
      <c r="A147" s="102" t="s">
        <v>18</v>
      </c>
      <c r="B147" s="102"/>
      <c r="C147" s="102"/>
      <c r="D147" s="102"/>
      <c r="E147" s="113">
        <f>FŽP!E12</f>
        <v>129</v>
      </c>
      <c r="F147" s="81"/>
    </row>
    <row r="148" spans="1:6" s="83" customFormat="1" ht="16.5" customHeight="1">
      <c r="A148" s="85" t="s">
        <v>19</v>
      </c>
      <c r="B148" s="85"/>
      <c r="C148" s="85"/>
      <c r="D148" s="85"/>
      <c r="E148" s="87">
        <f>'FPR MPZ'!E9</f>
        <v>5</v>
      </c>
      <c r="F148" s="81"/>
    </row>
    <row r="149" spans="1:6" s="83" customFormat="1" ht="16.5" customHeight="1">
      <c r="A149" s="85" t="s">
        <v>20</v>
      </c>
      <c r="B149" s="85"/>
      <c r="C149" s="85"/>
      <c r="D149" s="85"/>
      <c r="E149" s="87">
        <f>FRR!E6</f>
        <v>20</v>
      </c>
      <c r="F149" s="81"/>
    </row>
    <row r="150" spans="1:6" s="83" customFormat="1" ht="16.5" customHeight="1">
      <c r="A150" s="85" t="s">
        <v>21</v>
      </c>
      <c r="B150" s="85"/>
      <c r="C150" s="85"/>
      <c r="D150" s="85"/>
      <c r="E150" s="87">
        <f>'Sociální fond'!E6</f>
        <v>1</v>
      </c>
      <c r="F150" s="81"/>
    </row>
    <row r="151" spans="1:6" s="83" customFormat="1" ht="16.5" customHeight="1" thickBot="1">
      <c r="A151" s="89"/>
      <c r="B151" s="89"/>
      <c r="C151" s="89"/>
      <c r="D151" s="89"/>
      <c r="E151" s="99"/>
      <c r="F151" s="81"/>
    </row>
    <row r="152" spans="1:6" ht="16.5" customHeight="1" thickBot="1">
      <c r="A152" s="6" t="s">
        <v>150</v>
      </c>
      <c r="B152" s="6"/>
      <c r="C152" s="6"/>
      <c r="D152" s="6"/>
      <c r="E152" s="16">
        <f>E4+E52+E106+E112</f>
        <v>389229</v>
      </c>
      <c r="F152" s="25"/>
    </row>
    <row r="153" spans="1:6" ht="16.5" customHeight="1" thickBot="1">
      <c r="E153" s="22"/>
      <c r="F153" s="25"/>
    </row>
    <row r="154" spans="1:6" ht="16.5" customHeight="1" thickBot="1">
      <c r="A154" s="6" t="s">
        <v>151</v>
      </c>
      <c r="B154" s="6"/>
      <c r="C154" s="6"/>
      <c r="D154" s="6"/>
      <c r="E154" s="16">
        <f>E152+E145</f>
        <v>389384</v>
      </c>
      <c r="F154" s="25"/>
    </row>
    <row r="155" spans="1:6" ht="16.5" customHeight="1">
      <c r="D155" s="29"/>
    </row>
    <row r="156" spans="1:6" ht="16.5" customHeight="1">
      <c r="A156" s="4"/>
      <c r="B156" s="29"/>
      <c r="C156" s="29"/>
      <c r="D156" s="29"/>
      <c r="E156" s="11"/>
    </row>
    <row r="157" spans="1:6" ht="16.5" customHeight="1">
      <c r="B157" s="3"/>
      <c r="C157" s="3"/>
      <c r="D157" s="29"/>
      <c r="E157" s="11"/>
    </row>
    <row r="159" spans="1:6" ht="16.5" customHeight="1">
      <c r="E159" s="12"/>
    </row>
    <row r="160" spans="1:6" ht="16.5" customHeight="1">
      <c r="E160" s="12"/>
    </row>
    <row r="161" spans="5:5" ht="16.5" customHeight="1">
      <c r="E161" s="12"/>
    </row>
    <row r="162" spans="5:5" ht="16.5" customHeight="1">
      <c r="E162" s="12"/>
    </row>
    <row r="163" spans="5:5" ht="16.5" customHeight="1">
      <c r="E163" s="12"/>
    </row>
    <row r="164" spans="5:5" ht="16.5" customHeight="1">
      <c r="E164" s="12"/>
    </row>
  </sheetData>
  <mergeCells count="2">
    <mergeCell ref="A1:E1"/>
    <mergeCell ref="A2:E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firstPageNumber="20" orientation="portrait" useFirstPageNumber="1" r:id="rId1"/>
  <headerFooter alignWithMargins="0">
    <oddHeader>&amp;R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0"/>
  <sheetViews>
    <sheetView workbookViewId="0">
      <selection activeCell="D102" sqref="D102"/>
    </sheetView>
  </sheetViews>
  <sheetFormatPr defaultRowHeight="16.5" customHeight="1"/>
  <cols>
    <col min="1" max="1" width="32.5703125" style="37" customWidth="1"/>
    <col min="2" max="2" width="15.42578125" style="37" customWidth="1"/>
    <col min="3" max="3" width="38" style="37" customWidth="1"/>
    <col min="4" max="4" width="12.7109375" style="37" customWidth="1"/>
    <col min="5" max="5" width="16.42578125" style="66" customWidth="1"/>
    <col min="6" max="16384" width="9.140625" style="37"/>
  </cols>
  <sheetData>
    <row r="1" spans="1:9" ht="26.25" customHeight="1">
      <c r="A1" s="346" t="s">
        <v>11</v>
      </c>
      <c r="B1" s="347"/>
      <c r="C1" s="347"/>
      <c r="D1" s="347"/>
      <c r="E1" s="348"/>
    </row>
    <row r="2" spans="1:9" ht="24" customHeight="1" thickBot="1">
      <c r="A2" s="343" t="s">
        <v>23</v>
      </c>
      <c r="B2" s="344"/>
      <c r="C2" s="344"/>
      <c r="D2" s="344"/>
      <c r="E2" s="345"/>
    </row>
    <row r="3" spans="1:9" ht="16.5" customHeight="1" thickBot="1">
      <c r="A3" s="252"/>
      <c r="B3" s="43"/>
      <c r="C3" s="43"/>
      <c r="D3" s="43"/>
    </row>
    <row r="4" spans="1:9" ht="16.5" customHeight="1" thickBot="1">
      <c r="A4" s="114" t="s">
        <v>152</v>
      </c>
      <c r="B4" s="114"/>
      <c r="C4" s="114"/>
      <c r="D4" s="114"/>
      <c r="E4" s="115">
        <f>SUM(E6:E8)</f>
        <v>1002</v>
      </c>
    </row>
    <row r="5" spans="1:9" s="44" customFormat="1" ht="16.5" customHeight="1">
      <c r="A5" s="143"/>
      <c r="B5" s="42"/>
      <c r="C5" s="42"/>
      <c r="D5" s="42"/>
      <c r="E5" s="116"/>
    </row>
    <row r="6" spans="1:9" s="44" customFormat="1" ht="16.5" customHeight="1">
      <c r="A6" s="117" t="s">
        <v>153</v>
      </c>
      <c r="B6" s="139"/>
      <c r="C6" s="139"/>
      <c r="D6" s="139"/>
      <c r="E6" s="118">
        <v>900</v>
      </c>
    </row>
    <row r="7" spans="1:9" s="44" customFormat="1" ht="16.5" customHeight="1">
      <c r="A7" s="117" t="s">
        <v>154</v>
      </c>
      <c r="B7" s="139"/>
      <c r="C7" s="139"/>
      <c r="D7" s="139"/>
      <c r="E7" s="118">
        <v>70</v>
      </c>
    </row>
    <row r="8" spans="1:9" s="44" customFormat="1" ht="16.5" customHeight="1">
      <c r="A8" s="117" t="s">
        <v>155</v>
      </c>
      <c r="B8" s="139"/>
      <c r="C8" s="139"/>
      <c r="D8" s="139"/>
      <c r="E8" s="118">
        <v>32</v>
      </c>
    </row>
    <row r="9" spans="1:9" s="44" customFormat="1" ht="16.5" customHeight="1" thickBot="1">
      <c r="A9" s="143"/>
      <c r="B9" s="42"/>
      <c r="C9" s="42"/>
      <c r="D9" s="42"/>
      <c r="E9" s="116"/>
    </row>
    <row r="10" spans="1:9" ht="16.5" customHeight="1" thickBot="1">
      <c r="A10" s="114" t="s">
        <v>156</v>
      </c>
      <c r="B10" s="114"/>
      <c r="C10" s="114"/>
      <c r="D10" s="114"/>
      <c r="E10" s="115">
        <f>E12+E19+E38</f>
        <v>40708</v>
      </c>
    </row>
    <row r="11" spans="1:9" s="44" customFormat="1" ht="16.5" customHeight="1" thickBot="1">
      <c r="A11" s="123"/>
      <c r="E11" s="119"/>
    </row>
    <row r="12" spans="1:9" s="44" customFormat="1" ht="16.5" customHeight="1" thickBot="1">
      <c r="A12" s="200" t="s">
        <v>157</v>
      </c>
      <c r="B12" s="120"/>
      <c r="C12" s="120"/>
      <c r="D12" s="120"/>
      <c r="E12" s="199">
        <f>SUM(E14:E17)</f>
        <v>705</v>
      </c>
    </row>
    <row r="13" spans="1:9" s="44" customFormat="1" ht="16.5" customHeight="1">
      <c r="A13" s="123"/>
      <c r="E13" s="116"/>
    </row>
    <row r="14" spans="1:9" s="45" customFormat="1" ht="16.5" customHeight="1">
      <c r="A14" s="117" t="s">
        <v>158</v>
      </c>
      <c r="B14" s="117"/>
      <c r="C14" s="117"/>
      <c r="D14" s="117"/>
      <c r="E14" s="121">
        <v>20</v>
      </c>
      <c r="I14" s="44"/>
    </row>
    <row r="15" spans="1:9" s="45" customFormat="1" ht="16.5" customHeight="1">
      <c r="A15" s="122" t="s">
        <v>159</v>
      </c>
      <c r="B15" s="122"/>
      <c r="C15" s="122"/>
      <c r="D15" s="122"/>
      <c r="E15" s="118">
        <v>400</v>
      </c>
    </row>
    <row r="16" spans="1:9" s="45" customFormat="1" ht="16.5" customHeight="1">
      <c r="A16" s="122" t="s">
        <v>160</v>
      </c>
      <c r="B16" s="122"/>
      <c r="C16" s="122"/>
      <c r="D16" s="122"/>
      <c r="E16" s="118">
        <v>85</v>
      </c>
    </row>
    <row r="17" spans="1:6" s="44" customFormat="1" ht="16.5" customHeight="1">
      <c r="A17" s="122" t="s">
        <v>161</v>
      </c>
      <c r="B17" s="117"/>
      <c r="C17" s="117"/>
      <c r="D17" s="117"/>
      <c r="E17" s="121">
        <v>200</v>
      </c>
    </row>
    <row r="18" spans="1:6" s="44" customFormat="1" ht="16.5" customHeight="1" thickBot="1">
      <c r="A18" s="123"/>
      <c r="E18" s="116"/>
    </row>
    <row r="19" spans="1:6" s="44" customFormat="1" ht="16.5" customHeight="1" thickBot="1">
      <c r="A19" s="200" t="s">
        <v>162</v>
      </c>
      <c r="B19" s="120"/>
      <c r="C19" s="120"/>
      <c r="D19" s="120"/>
      <c r="E19" s="199">
        <f>SUM(E21:E36)</f>
        <v>38673</v>
      </c>
    </row>
    <row r="20" spans="1:6" s="44" customFormat="1" ht="16.5" customHeight="1">
      <c r="A20" s="143"/>
      <c r="E20" s="116"/>
    </row>
    <row r="21" spans="1:6" s="44" customFormat="1" ht="16.5" customHeight="1">
      <c r="A21" s="117" t="s">
        <v>163</v>
      </c>
      <c r="B21" s="117"/>
      <c r="C21" s="117"/>
      <c r="D21" s="117"/>
      <c r="E21" s="118">
        <v>500</v>
      </c>
    </row>
    <row r="22" spans="1:6" s="44" customFormat="1" ht="16.5" customHeight="1">
      <c r="A22" s="117" t="s">
        <v>164</v>
      </c>
      <c r="B22" s="117"/>
      <c r="C22" s="117"/>
      <c r="D22" s="117"/>
      <c r="E22" s="118">
        <v>200</v>
      </c>
    </row>
    <row r="23" spans="1:6" s="44" customFormat="1" ht="16.5" customHeight="1">
      <c r="A23" s="117" t="s">
        <v>165</v>
      </c>
      <c r="B23" s="117"/>
      <c r="C23" s="117"/>
      <c r="D23" s="117"/>
      <c r="E23" s="118">
        <v>1587</v>
      </c>
    </row>
    <row r="24" spans="1:6" s="44" customFormat="1" ht="16.5" customHeight="1">
      <c r="A24" s="122" t="s">
        <v>166</v>
      </c>
      <c r="B24" s="122"/>
      <c r="C24" s="122"/>
      <c r="D24" s="122"/>
      <c r="E24" s="118">
        <v>8536</v>
      </c>
    </row>
    <row r="25" spans="1:6" s="44" customFormat="1" ht="16.5" customHeight="1">
      <c r="A25" s="122" t="s">
        <v>167</v>
      </c>
      <c r="B25" s="122"/>
      <c r="C25" s="122"/>
      <c r="D25" s="122"/>
      <c r="E25" s="118">
        <v>400</v>
      </c>
    </row>
    <row r="26" spans="1:6" s="44" customFormat="1" ht="16.5" customHeight="1">
      <c r="A26" s="122" t="s">
        <v>168</v>
      </c>
      <c r="B26" s="122"/>
      <c r="C26" s="122"/>
      <c r="D26" s="122"/>
      <c r="E26" s="118">
        <v>20</v>
      </c>
    </row>
    <row r="27" spans="1:6" s="44" customFormat="1" ht="16.5" customHeight="1">
      <c r="A27" s="122" t="s">
        <v>169</v>
      </c>
      <c r="B27" s="122"/>
      <c r="C27" s="122"/>
      <c r="D27" s="122"/>
      <c r="E27" s="118">
        <v>50</v>
      </c>
    </row>
    <row r="28" spans="1:6" s="44" customFormat="1" ht="16.5" customHeight="1">
      <c r="A28" s="258" t="s">
        <v>170</v>
      </c>
      <c r="B28" s="122"/>
      <c r="C28" s="122"/>
      <c r="D28" s="122"/>
      <c r="E28" s="118">
        <v>100</v>
      </c>
    </row>
    <row r="29" spans="1:6" s="44" customFormat="1" ht="16.5" customHeight="1">
      <c r="A29" s="129" t="s">
        <v>171</v>
      </c>
      <c r="B29" s="122"/>
      <c r="C29" s="122"/>
      <c r="D29" s="122"/>
      <c r="E29" s="118">
        <v>160</v>
      </c>
    </row>
    <row r="30" spans="1:6" s="44" customFormat="1" ht="16.5" customHeight="1">
      <c r="A30" s="122" t="s">
        <v>172</v>
      </c>
      <c r="B30" s="122"/>
      <c r="C30" s="122"/>
      <c r="D30" s="122"/>
      <c r="E30" s="118">
        <v>150</v>
      </c>
      <c r="F30" s="288"/>
    </row>
    <row r="31" spans="1:6" s="45" customFormat="1" ht="16.5" customHeight="1">
      <c r="A31" s="122" t="s">
        <v>173</v>
      </c>
      <c r="B31" s="122"/>
      <c r="C31" s="122"/>
      <c r="D31" s="122"/>
      <c r="E31" s="118">
        <v>10233</v>
      </c>
    </row>
    <row r="32" spans="1:6" s="45" customFormat="1" ht="16.5" customHeight="1">
      <c r="A32" s="122" t="s">
        <v>174</v>
      </c>
      <c r="B32" s="122"/>
      <c r="C32" s="122"/>
      <c r="D32" s="122"/>
      <c r="E32" s="118">
        <v>2179</v>
      </c>
    </row>
    <row r="33" spans="1:5" s="45" customFormat="1" ht="16.5" customHeight="1">
      <c r="A33" s="122" t="s">
        <v>175</v>
      </c>
      <c r="B33" s="122"/>
      <c r="C33" s="122"/>
      <c r="D33" s="122"/>
      <c r="E33" s="118">
        <v>305</v>
      </c>
    </row>
    <row r="34" spans="1:5" s="45" customFormat="1" ht="16.5" customHeight="1">
      <c r="A34" s="122" t="s">
        <v>176</v>
      </c>
      <c r="B34" s="122"/>
      <c r="C34" s="122"/>
      <c r="D34" s="122"/>
      <c r="E34" s="118">
        <v>13934</v>
      </c>
    </row>
    <row r="35" spans="1:5" s="45" customFormat="1" ht="16.5" customHeight="1">
      <c r="A35" s="122" t="s">
        <v>542</v>
      </c>
      <c r="B35" s="122"/>
      <c r="C35" s="122"/>
      <c r="D35" s="122"/>
      <c r="E35" s="118">
        <v>49</v>
      </c>
    </row>
    <row r="36" spans="1:5" s="45" customFormat="1" ht="16.5" customHeight="1">
      <c r="A36" s="122" t="s">
        <v>177</v>
      </c>
      <c r="B36" s="122"/>
      <c r="C36" s="122"/>
      <c r="D36" s="122"/>
      <c r="E36" s="118">
        <v>270</v>
      </c>
    </row>
    <row r="37" spans="1:5" s="44" customFormat="1" ht="16.5" customHeight="1" thickBot="1">
      <c r="A37" s="123"/>
      <c r="E37" s="116"/>
    </row>
    <row r="38" spans="1:5" s="44" customFormat="1" ht="16.5" customHeight="1" thickBot="1">
      <c r="A38" s="200" t="s">
        <v>178</v>
      </c>
      <c r="B38" s="120"/>
      <c r="C38" s="120"/>
      <c r="D38" s="120"/>
      <c r="E38" s="199">
        <f>SUM(E40:E45)</f>
        <v>1330</v>
      </c>
    </row>
    <row r="39" spans="1:5" s="44" customFormat="1" ht="16.5" customHeight="1">
      <c r="A39" s="123"/>
      <c r="E39" s="119"/>
    </row>
    <row r="40" spans="1:5" s="44" customFormat="1" ht="16.5" customHeight="1">
      <c r="A40" s="117" t="s">
        <v>179</v>
      </c>
      <c r="B40" s="117"/>
      <c r="C40" s="117"/>
      <c r="D40" s="117"/>
      <c r="E40" s="118">
        <v>60</v>
      </c>
    </row>
    <row r="41" spans="1:5" s="44" customFormat="1" ht="16.5" customHeight="1">
      <c r="A41" s="117" t="s">
        <v>180</v>
      </c>
      <c r="B41" s="117"/>
      <c r="C41" s="117"/>
      <c r="D41" s="117"/>
      <c r="E41" s="118">
        <v>300</v>
      </c>
    </row>
    <row r="42" spans="1:5" s="44" customFormat="1" ht="16.5" customHeight="1">
      <c r="A42" s="117" t="s">
        <v>181</v>
      </c>
      <c r="B42" s="117"/>
      <c r="C42" s="117"/>
      <c r="D42" s="117"/>
      <c r="E42" s="118">
        <v>120</v>
      </c>
    </row>
    <row r="43" spans="1:5" s="44" customFormat="1" ht="16.5" customHeight="1">
      <c r="A43" s="117" t="s">
        <v>182</v>
      </c>
      <c r="B43" s="117"/>
      <c r="C43" s="117"/>
      <c r="D43" s="117"/>
      <c r="E43" s="118">
        <v>100</v>
      </c>
    </row>
    <row r="44" spans="1:5" s="44" customFormat="1" ht="16.5" customHeight="1">
      <c r="A44" s="117" t="s">
        <v>183</v>
      </c>
      <c r="B44" s="117"/>
      <c r="C44" s="117"/>
      <c r="D44" s="117"/>
      <c r="E44" s="118">
        <v>450</v>
      </c>
    </row>
    <row r="45" spans="1:5" s="44" customFormat="1" ht="16.5" customHeight="1">
      <c r="A45" s="290" t="s">
        <v>184</v>
      </c>
      <c r="B45" s="117"/>
      <c r="C45" s="117"/>
      <c r="D45" s="117"/>
      <c r="E45" s="118">
        <v>300</v>
      </c>
    </row>
    <row r="46" spans="1:5" s="44" customFormat="1" ht="16.5" customHeight="1" thickBot="1">
      <c r="A46" s="123"/>
      <c r="B46" s="123"/>
      <c r="C46" s="123"/>
      <c r="D46" s="123"/>
      <c r="E46" s="132"/>
    </row>
    <row r="47" spans="1:5" ht="16.5" customHeight="1" thickBot="1">
      <c r="A47" s="114" t="s">
        <v>185</v>
      </c>
      <c r="B47" s="114"/>
      <c r="C47" s="114"/>
      <c r="D47" s="114"/>
      <c r="E47" s="115">
        <f>E49+E118+E134+E155+E161+E196</f>
        <v>113880</v>
      </c>
    </row>
    <row r="48" spans="1:5" ht="16.5" customHeight="1" thickBot="1">
      <c r="A48" s="28"/>
    </row>
    <row r="49" spans="1:5" s="44" customFormat="1" ht="16.5" customHeight="1" thickBot="1">
      <c r="A49" s="200" t="s">
        <v>186</v>
      </c>
      <c r="B49" s="200"/>
      <c r="C49" s="200"/>
      <c r="D49" s="200"/>
      <c r="E49" s="199">
        <f>E51+E72</f>
        <v>34517</v>
      </c>
    </row>
    <row r="50" spans="1:5" s="44" customFormat="1" ht="16.5" customHeight="1">
      <c r="A50" s="143"/>
      <c r="B50" s="42"/>
      <c r="E50" s="133"/>
    </row>
    <row r="51" spans="1:5" s="44" customFormat="1" ht="16.5" customHeight="1">
      <c r="A51" s="134" t="s">
        <v>187</v>
      </c>
      <c r="B51" s="134"/>
      <c r="C51" s="135"/>
      <c r="D51" s="135"/>
      <c r="E51" s="136">
        <f>E52+E60+E69</f>
        <v>22374</v>
      </c>
    </row>
    <row r="52" spans="1:5" s="44" customFormat="1" ht="16.5" customHeight="1">
      <c r="A52" s="137" t="s">
        <v>188</v>
      </c>
      <c r="B52" s="137"/>
      <c r="C52" s="124"/>
      <c r="D52" s="124"/>
      <c r="E52" s="138">
        <f>SUM(E54:E58)</f>
        <v>7521</v>
      </c>
    </row>
    <row r="53" spans="1:5" s="44" customFormat="1" ht="16.5" customHeight="1">
      <c r="A53" s="137"/>
      <c r="B53" s="137"/>
      <c r="C53" s="124"/>
      <c r="D53" s="124"/>
      <c r="E53" s="138"/>
    </row>
    <row r="54" spans="1:5" s="44" customFormat="1" ht="16.5" customHeight="1">
      <c r="A54" s="117" t="s">
        <v>189</v>
      </c>
      <c r="B54" s="139"/>
      <c r="C54" s="117" t="s">
        <v>190</v>
      </c>
      <c r="D54" s="117"/>
      <c r="E54" s="118">
        <v>1511</v>
      </c>
    </row>
    <row r="55" spans="1:5" s="44" customFormat="1" ht="16.5" customHeight="1">
      <c r="A55" s="117" t="s">
        <v>191</v>
      </c>
      <c r="B55" s="139"/>
      <c r="C55" s="140" t="s">
        <v>190</v>
      </c>
      <c r="D55" s="117"/>
      <c r="E55" s="118">
        <v>2398</v>
      </c>
    </row>
    <row r="56" spans="1:5" s="44" customFormat="1" ht="16.5" customHeight="1">
      <c r="A56" s="117" t="s">
        <v>192</v>
      </c>
      <c r="B56" s="139"/>
      <c r="C56" s="140" t="s">
        <v>190</v>
      </c>
      <c r="D56" s="117"/>
      <c r="E56" s="118">
        <v>1128</v>
      </c>
    </row>
    <row r="57" spans="1:5" s="44" customFormat="1" ht="16.5" customHeight="1">
      <c r="A57" s="117" t="s">
        <v>193</v>
      </c>
      <c r="B57" s="139"/>
      <c r="C57" s="140" t="s">
        <v>190</v>
      </c>
      <c r="D57" s="117"/>
      <c r="E57" s="118">
        <v>1724</v>
      </c>
    </row>
    <row r="58" spans="1:5" s="44" customFormat="1" ht="16.5" customHeight="1">
      <c r="A58" s="117" t="s">
        <v>194</v>
      </c>
      <c r="B58" s="139"/>
      <c r="C58" s="140" t="s">
        <v>190</v>
      </c>
      <c r="D58" s="117"/>
      <c r="E58" s="142">
        <v>760</v>
      </c>
    </row>
    <row r="59" spans="1:5" s="44" customFormat="1" ht="16.5" customHeight="1">
      <c r="A59" s="123"/>
      <c r="B59" s="143"/>
      <c r="C59" s="144"/>
      <c r="D59" s="123"/>
      <c r="E59" s="145"/>
    </row>
    <row r="60" spans="1:5" s="44" customFormat="1" ht="16.5" customHeight="1">
      <c r="A60" s="137" t="s">
        <v>195</v>
      </c>
      <c r="B60" s="137"/>
      <c r="C60" s="124"/>
      <c r="D60" s="124"/>
      <c r="E60" s="138">
        <f>SUM(E62:E67)</f>
        <v>14633</v>
      </c>
    </row>
    <row r="61" spans="1:5" s="44" customFormat="1" ht="16.5" customHeight="1">
      <c r="A61" s="137"/>
      <c r="B61" s="137"/>
      <c r="C61" s="124"/>
      <c r="D61" s="124"/>
      <c r="E61" s="138"/>
    </row>
    <row r="62" spans="1:5" s="44" customFormat="1" ht="16.5" customHeight="1">
      <c r="A62" s="117" t="s">
        <v>196</v>
      </c>
      <c r="B62" s="139"/>
      <c r="C62" s="140" t="s">
        <v>190</v>
      </c>
      <c r="D62" s="117"/>
      <c r="E62" s="118">
        <v>2639</v>
      </c>
    </row>
    <row r="63" spans="1:5" s="44" customFormat="1" ht="16.5" customHeight="1">
      <c r="A63" s="117" t="s">
        <v>197</v>
      </c>
      <c r="B63" s="139"/>
      <c r="C63" s="140" t="s">
        <v>190</v>
      </c>
      <c r="D63" s="117"/>
      <c r="E63" s="118">
        <v>5805</v>
      </c>
    </row>
    <row r="64" spans="1:5" s="44" customFormat="1" ht="16.5" customHeight="1">
      <c r="A64" s="117" t="s">
        <v>198</v>
      </c>
      <c r="B64" s="139"/>
      <c r="C64" s="140" t="s">
        <v>190</v>
      </c>
      <c r="D64" s="117"/>
      <c r="E64" s="118">
        <v>3734</v>
      </c>
    </row>
    <row r="65" spans="1:5" s="44" customFormat="1" ht="16.5" customHeight="1">
      <c r="A65" s="117" t="s">
        <v>199</v>
      </c>
      <c r="B65" s="139"/>
      <c r="C65" s="140" t="s">
        <v>190</v>
      </c>
      <c r="D65" s="117"/>
      <c r="E65" s="118">
        <v>1660</v>
      </c>
    </row>
    <row r="66" spans="1:5" s="44" customFormat="1" ht="16.5" customHeight="1">
      <c r="A66" s="123" t="s">
        <v>200</v>
      </c>
      <c r="B66" s="143"/>
      <c r="C66" s="144"/>
      <c r="D66" s="123"/>
      <c r="E66" s="146">
        <v>780</v>
      </c>
    </row>
    <row r="67" spans="1:5" s="44" customFormat="1" ht="16.5" customHeight="1">
      <c r="A67" s="117" t="s">
        <v>201</v>
      </c>
      <c r="B67" s="139"/>
      <c r="C67" s="140"/>
      <c r="D67" s="117"/>
      <c r="E67" s="150">
        <v>15</v>
      </c>
    </row>
    <row r="68" spans="1:5" s="44" customFormat="1" ht="16.5" customHeight="1">
      <c r="A68" s="124"/>
      <c r="B68" s="137"/>
      <c r="C68" s="239"/>
      <c r="D68" s="124"/>
      <c r="E68" s="240"/>
    </row>
    <row r="69" spans="1:5" s="44" customFormat="1" ht="16.5" customHeight="1">
      <c r="A69" s="137" t="s">
        <v>202</v>
      </c>
      <c r="B69" s="137"/>
      <c r="C69" s="124"/>
      <c r="D69" s="124"/>
      <c r="E69" s="138">
        <f>SUM(E70:E70)</f>
        <v>220</v>
      </c>
    </row>
    <row r="70" spans="1:5" s="45" customFormat="1" ht="16.5" customHeight="1">
      <c r="A70" s="117" t="s">
        <v>203</v>
      </c>
      <c r="B70" s="139"/>
      <c r="C70" s="117"/>
      <c r="D70" s="117"/>
      <c r="E70" s="118">
        <v>220</v>
      </c>
    </row>
    <row r="71" spans="1:5" s="45" customFormat="1" ht="16.5" customHeight="1">
      <c r="A71" s="123"/>
      <c r="B71" s="143"/>
      <c r="C71" s="123"/>
      <c r="D71" s="123"/>
      <c r="E71" s="146"/>
    </row>
    <row r="72" spans="1:5" s="44" customFormat="1" ht="16.5" customHeight="1">
      <c r="A72" s="134" t="s">
        <v>204</v>
      </c>
      <c r="B72" s="134"/>
      <c r="C72" s="135"/>
      <c r="D72" s="135"/>
      <c r="E72" s="136">
        <f>E73+E93</f>
        <v>12143</v>
      </c>
    </row>
    <row r="73" spans="1:5" s="44" customFormat="1" ht="16.5" customHeight="1">
      <c r="A73" s="137" t="s">
        <v>188</v>
      </c>
      <c r="B73" s="137"/>
      <c r="C73" s="124"/>
      <c r="D73" s="124"/>
      <c r="E73" s="147">
        <f>SUM(E75:E91)</f>
        <v>2930</v>
      </c>
    </row>
    <row r="74" spans="1:5" s="44" customFormat="1" ht="16.5" customHeight="1">
      <c r="A74" s="137"/>
      <c r="B74" s="137"/>
      <c r="C74" s="124"/>
      <c r="D74" s="124"/>
      <c r="E74" s="147"/>
    </row>
    <row r="75" spans="1:5" s="45" customFormat="1" ht="16.5" customHeight="1">
      <c r="A75" s="139" t="s">
        <v>205</v>
      </c>
      <c r="B75" s="139"/>
      <c r="C75" s="117" t="s">
        <v>206</v>
      </c>
      <c r="D75" s="117"/>
      <c r="E75" s="118">
        <v>180</v>
      </c>
    </row>
    <row r="76" spans="1:5" s="45" customFormat="1" ht="16.5" customHeight="1">
      <c r="A76" s="117" t="s">
        <v>207</v>
      </c>
      <c r="B76" s="139"/>
      <c r="C76" s="117" t="s">
        <v>208</v>
      </c>
      <c r="D76" s="117"/>
      <c r="E76" s="118">
        <v>50</v>
      </c>
    </row>
    <row r="77" spans="1:5" s="45" customFormat="1" ht="16.5" customHeight="1">
      <c r="A77" s="139" t="s">
        <v>191</v>
      </c>
      <c r="B77" s="139"/>
      <c r="C77" s="117" t="s">
        <v>206</v>
      </c>
      <c r="D77" s="117"/>
      <c r="E77" s="118">
        <v>300</v>
      </c>
    </row>
    <row r="78" spans="1:5" s="45" customFormat="1" ht="16.5" customHeight="1">
      <c r="A78" s="297" t="s">
        <v>209</v>
      </c>
      <c r="B78" s="297"/>
      <c r="C78" s="297" t="s">
        <v>208</v>
      </c>
      <c r="D78" s="238"/>
      <c r="E78" s="297">
        <v>300</v>
      </c>
    </row>
    <row r="79" spans="1:5" s="45" customFormat="1" ht="16.5" customHeight="1">
      <c r="A79" s="297" t="s">
        <v>210</v>
      </c>
      <c r="B79" s="297"/>
      <c r="C79" s="297" t="s">
        <v>208</v>
      </c>
      <c r="D79" s="238"/>
      <c r="E79" s="297">
        <v>300</v>
      </c>
    </row>
    <row r="80" spans="1:5" s="45" customFormat="1" ht="16.5" customHeight="1">
      <c r="A80" s="297" t="s">
        <v>211</v>
      </c>
      <c r="B80" s="297"/>
      <c r="C80" s="297" t="s">
        <v>208</v>
      </c>
      <c r="D80" s="238"/>
      <c r="E80" s="297">
        <v>100</v>
      </c>
    </row>
    <row r="81" spans="1:6" s="45" customFormat="1" ht="16.5" customHeight="1">
      <c r="A81" s="297" t="s">
        <v>212</v>
      </c>
      <c r="B81" s="297"/>
      <c r="C81" s="297" t="s">
        <v>208</v>
      </c>
      <c r="D81" s="238"/>
      <c r="E81" s="297">
        <v>200</v>
      </c>
    </row>
    <row r="82" spans="1:6" s="45" customFormat="1" ht="16.5" customHeight="1">
      <c r="A82" s="137" t="s">
        <v>213</v>
      </c>
      <c r="B82" s="139"/>
      <c r="C82" s="117" t="s">
        <v>206</v>
      </c>
      <c r="D82" s="117"/>
      <c r="E82" s="118">
        <v>230</v>
      </c>
    </row>
    <row r="83" spans="1:6" s="45" customFormat="1" ht="16.5" customHeight="1">
      <c r="A83" s="297" t="s">
        <v>214</v>
      </c>
      <c r="B83" s="139"/>
      <c r="C83" s="117" t="s">
        <v>208</v>
      </c>
      <c r="D83" s="117"/>
      <c r="E83" s="118">
        <v>50</v>
      </c>
    </row>
    <row r="84" spans="1:6" s="45" customFormat="1" ht="16.5" customHeight="1">
      <c r="A84" s="297" t="s">
        <v>215</v>
      </c>
      <c r="B84" s="139"/>
      <c r="C84" s="117" t="s">
        <v>208</v>
      </c>
      <c r="D84" s="117"/>
      <c r="E84" s="118">
        <v>130</v>
      </c>
    </row>
    <row r="85" spans="1:6" s="45" customFormat="1" ht="16.5" customHeight="1">
      <c r="A85" s="139" t="s">
        <v>216</v>
      </c>
      <c r="B85" s="139"/>
      <c r="C85" s="117" t="s">
        <v>206</v>
      </c>
      <c r="D85" s="117"/>
      <c r="E85" s="118">
        <v>230</v>
      </c>
    </row>
    <row r="86" spans="1:6" s="45" customFormat="1" ht="16.5" customHeight="1">
      <c r="A86" s="299" t="s">
        <v>217</v>
      </c>
      <c r="B86" s="139"/>
      <c r="C86" s="117" t="s">
        <v>208</v>
      </c>
      <c r="D86" s="117"/>
      <c r="E86" s="118">
        <v>250</v>
      </c>
    </row>
    <row r="87" spans="1:6" s="45" customFormat="1" ht="16.5" customHeight="1">
      <c r="A87" s="298" t="s">
        <v>218</v>
      </c>
      <c r="B87" s="139"/>
      <c r="C87" s="117" t="s">
        <v>208</v>
      </c>
      <c r="D87" s="117"/>
      <c r="E87" s="118">
        <v>85</v>
      </c>
    </row>
    <row r="88" spans="1:6" s="45" customFormat="1" ht="16.5" customHeight="1">
      <c r="A88" s="298" t="s">
        <v>219</v>
      </c>
      <c r="B88" s="139"/>
      <c r="C88" s="117" t="s">
        <v>208</v>
      </c>
      <c r="D88" s="117"/>
      <c r="E88" s="118">
        <v>150</v>
      </c>
    </row>
    <row r="89" spans="1:6" s="45" customFormat="1" ht="16.5" customHeight="1">
      <c r="A89" s="139" t="s">
        <v>220</v>
      </c>
      <c r="B89" s="139"/>
      <c r="C89" s="117" t="s">
        <v>206</v>
      </c>
      <c r="D89" s="117"/>
      <c r="E89" s="118">
        <v>255</v>
      </c>
    </row>
    <row r="90" spans="1:6" s="45" customFormat="1" ht="16.5" customHeight="1">
      <c r="A90" s="297" t="s">
        <v>221</v>
      </c>
      <c r="B90" s="139"/>
      <c r="C90" s="297" t="s">
        <v>208</v>
      </c>
      <c r="D90" s="117"/>
      <c r="E90" s="118">
        <v>50</v>
      </c>
    </row>
    <row r="91" spans="1:6" s="45" customFormat="1" ht="16.5" customHeight="1">
      <c r="A91" s="297" t="s">
        <v>222</v>
      </c>
      <c r="B91" s="139"/>
      <c r="C91" s="297" t="s">
        <v>208</v>
      </c>
      <c r="D91" s="117"/>
      <c r="E91" s="118">
        <v>70</v>
      </c>
    </row>
    <row r="92" spans="1:6" s="44" customFormat="1" ht="16.5" customHeight="1">
      <c r="A92" s="123"/>
      <c r="B92" s="42"/>
      <c r="E92" s="148"/>
    </row>
    <row r="93" spans="1:6" s="44" customFormat="1" ht="16.5" customHeight="1">
      <c r="A93" s="137" t="s">
        <v>195</v>
      </c>
      <c r="B93" s="137"/>
      <c r="C93" s="124"/>
      <c r="D93" s="124"/>
      <c r="E93" s="147">
        <f>SUM(E95:E116)</f>
        <v>9213</v>
      </c>
    </row>
    <row r="94" spans="1:6" s="44" customFormat="1" ht="16.5" customHeight="1">
      <c r="A94" s="137"/>
      <c r="B94" s="137"/>
      <c r="C94" s="124"/>
      <c r="D94" s="124"/>
      <c r="E94" s="147"/>
    </row>
    <row r="95" spans="1:6" s="45" customFormat="1" ht="16.5" customHeight="1">
      <c r="A95" s="139" t="s">
        <v>223</v>
      </c>
      <c r="B95" s="139"/>
      <c r="C95" s="117" t="s">
        <v>206</v>
      </c>
      <c r="D95" s="117"/>
      <c r="E95" s="149">
        <v>400</v>
      </c>
    </row>
    <row r="96" spans="1:6" s="45" customFormat="1" ht="16.5" customHeight="1">
      <c r="A96" s="297" t="s">
        <v>224</v>
      </c>
      <c r="B96" s="117"/>
      <c r="C96" s="117" t="s">
        <v>208</v>
      </c>
      <c r="D96" s="117"/>
      <c r="E96" s="297">
        <v>258</v>
      </c>
      <c r="F96" s="44"/>
    </row>
    <row r="97" spans="1:6" s="45" customFormat="1" ht="16.5" customHeight="1">
      <c r="A97" s="297" t="s">
        <v>225</v>
      </c>
      <c r="B97" s="117"/>
      <c r="C97" s="117" t="s">
        <v>208</v>
      </c>
      <c r="D97" s="117"/>
      <c r="E97" s="297">
        <v>170</v>
      </c>
      <c r="F97" s="288"/>
    </row>
    <row r="98" spans="1:6" s="45" customFormat="1" ht="16.5" customHeight="1">
      <c r="A98" s="297" t="s">
        <v>226</v>
      </c>
      <c r="B98" s="117"/>
      <c r="C98" s="117" t="s">
        <v>208</v>
      </c>
      <c r="D98" s="117"/>
      <c r="E98" s="297">
        <v>150</v>
      </c>
    </row>
    <row r="99" spans="1:6" s="45" customFormat="1" ht="16.5" customHeight="1">
      <c r="A99" s="297" t="s">
        <v>227</v>
      </c>
      <c r="B99" s="117"/>
      <c r="C99" s="117" t="s">
        <v>208</v>
      </c>
      <c r="D99" s="117"/>
      <c r="E99" s="297">
        <v>150</v>
      </c>
    </row>
    <row r="100" spans="1:6" s="45" customFormat="1" ht="16.5" customHeight="1">
      <c r="A100" s="297" t="s">
        <v>228</v>
      </c>
      <c r="B100" s="117"/>
      <c r="C100" s="117" t="s">
        <v>208</v>
      </c>
      <c r="D100" s="117"/>
      <c r="E100" s="297">
        <v>200</v>
      </c>
    </row>
    <row r="101" spans="1:6" s="45" customFormat="1" ht="16.5" customHeight="1">
      <c r="A101" s="297" t="s">
        <v>229</v>
      </c>
      <c r="B101" s="117"/>
      <c r="C101" s="117" t="s">
        <v>208</v>
      </c>
      <c r="D101" s="117"/>
      <c r="E101" s="297">
        <v>160</v>
      </c>
    </row>
    <row r="102" spans="1:6" s="45" customFormat="1" ht="16.5" customHeight="1">
      <c r="A102" s="139" t="s">
        <v>230</v>
      </c>
      <c r="B102" s="139"/>
      <c r="C102" s="117" t="s">
        <v>206</v>
      </c>
      <c r="D102" s="117"/>
      <c r="E102" s="149">
        <v>390</v>
      </c>
    </row>
    <row r="103" spans="1:6" s="45" customFormat="1" ht="16.5" customHeight="1">
      <c r="A103" s="297" t="s">
        <v>231</v>
      </c>
      <c r="B103" s="117"/>
      <c r="C103" s="117" t="s">
        <v>208</v>
      </c>
      <c r="D103" s="117"/>
      <c r="E103" s="297">
        <v>500</v>
      </c>
    </row>
    <row r="104" spans="1:6" s="45" customFormat="1" ht="16.5" customHeight="1">
      <c r="A104" s="297" t="s">
        <v>232</v>
      </c>
      <c r="B104" s="117"/>
      <c r="C104" s="117" t="s">
        <v>208</v>
      </c>
      <c r="D104" s="117"/>
      <c r="E104" s="297">
        <v>600</v>
      </c>
    </row>
    <row r="105" spans="1:6" s="45" customFormat="1" ht="16.5" customHeight="1">
      <c r="A105" s="297" t="s">
        <v>233</v>
      </c>
      <c r="B105" s="117"/>
      <c r="C105" s="117" t="s">
        <v>208</v>
      </c>
      <c r="D105" s="117"/>
      <c r="E105" s="297">
        <v>810</v>
      </c>
    </row>
    <row r="106" spans="1:6" s="45" customFormat="1" ht="16.5" customHeight="1">
      <c r="A106" s="297" t="s">
        <v>234</v>
      </c>
      <c r="B106" s="117"/>
      <c r="C106" s="117" t="s">
        <v>208</v>
      </c>
      <c r="D106" s="117"/>
      <c r="E106" s="297">
        <v>800</v>
      </c>
    </row>
    <row r="107" spans="1:6" s="45" customFormat="1" ht="16.5" customHeight="1">
      <c r="A107" s="139" t="s">
        <v>198</v>
      </c>
      <c r="B107" s="139"/>
      <c r="C107" s="117" t="s">
        <v>206</v>
      </c>
      <c r="D107" s="117"/>
      <c r="E107" s="118">
        <v>320</v>
      </c>
    </row>
    <row r="108" spans="1:6" s="45" customFormat="1" ht="16.5" customHeight="1">
      <c r="A108" s="297" t="s">
        <v>235</v>
      </c>
      <c r="B108" s="139"/>
      <c r="C108" s="297" t="s">
        <v>208</v>
      </c>
      <c r="D108" s="117"/>
      <c r="E108" s="297">
        <v>300</v>
      </c>
    </row>
    <row r="109" spans="1:6" s="45" customFormat="1" ht="16.5" customHeight="1">
      <c r="A109" s="297" t="s">
        <v>236</v>
      </c>
      <c r="B109" s="139"/>
      <c r="C109" s="297" t="s">
        <v>208</v>
      </c>
      <c r="D109" s="117"/>
      <c r="E109" s="297">
        <v>850</v>
      </c>
    </row>
    <row r="110" spans="1:6" s="45" customFormat="1" ht="16.5" customHeight="1">
      <c r="A110" s="297" t="s">
        <v>237</v>
      </c>
      <c r="B110" s="139"/>
      <c r="C110" s="297" t="s">
        <v>208</v>
      </c>
      <c r="D110" s="117"/>
      <c r="E110" s="297">
        <v>500</v>
      </c>
    </row>
    <row r="111" spans="1:6" s="45" customFormat="1" ht="16.5" customHeight="1">
      <c r="A111" s="297" t="s">
        <v>238</v>
      </c>
      <c r="B111" s="139"/>
      <c r="C111" s="297"/>
      <c r="D111" s="117"/>
      <c r="E111" s="297">
        <v>1000</v>
      </c>
    </row>
    <row r="112" spans="1:6" s="45" customFormat="1" ht="16.5" customHeight="1">
      <c r="A112" s="139" t="s">
        <v>199</v>
      </c>
      <c r="B112" s="139"/>
      <c r="C112" s="117" t="s">
        <v>206</v>
      </c>
      <c r="D112" s="117"/>
      <c r="E112" s="118">
        <v>455</v>
      </c>
    </row>
    <row r="113" spans="1:5" s="45" customFormat="1" ht="16.5" customHeight="1">
      <c r="A113" s="297" t="s">
        <v>239</v>
      </c>
      <c r="B113" s="139"/>
      <c r="C113" s="297" t="s">
        <v>208</v>
      </c>
      <c r="D113" s="117"/>
      <c r="E113" s="297">
        <v>400</v>
      </c>
    </row>
    <row r="114" spans="1:5" s="45" customFormat="1" ht="16.5" customHeight="1">
      <c r="A114" s="297" t="s">
        <v>240</v>
      </c>
      <c r="B114" s="139"/>
      <c r="C114" s="297" t="s">
        <v>208</v>
      </c>
      <c r="D114" s="117"/>
      <c r="E114" s="297">
        <v>300</v>
      </c>
    </row>
    <row r="115" spans="1:5" s="45" customFormat="1" ht="16.5" customHeight="1">
      <c r="A115" s="297" t="s">
        <v>241</v>
      </c>
      <c r="B115" s="139"/>
      <c r="C115" s="297" t="s">
        <v>208</v>
      </c>
      <c r="D115" s="117"/>
      <c r="E115" s="297">
        <v>300</v>
      </c>
    </row>
    <row r="116" spans="1:5" s="45" customFormat="1" ht="16.5" customHeight="1">
      <c r="A116" s="297" t="s">
        <v>242</v>
      </c>
      <c r="B116" s="139"/>
      <c r="C116" s="297" t="s">
        <v>208</v>
      </c>
      <c r="D116" s="117"/>
      <c r="E116" s="297">
        <v>200</v>
      </c>
    </row>
    <row r="117" spans="1:5" s="44" customFormat="1" ht="16.5" customHeight="1" thickBot="1">
      <c r="A117" s="137"/>
      <c r="B117" s="137"/>
      <c r="C117" s="124"/>
      <c r="D117" s="124"/>
      <c r="E117" s="147"/>
    </row>
    <row r="118" spans="1:5" s="44" customFormat="1" ht="16.5" customHeight="1" thickBot="1">
      <c r="A118" s="200" t="s">
        <v>243</v>
      </c>
      <c r="B118" s="200"/>
      <c r="C118" s="200"/>
      <c r="D118" s="200"/>
      <c r="E118" s="199">
        <f>SUM(E120:E132)</f>
        <v>18602</v>
      </c>
    </row>
    <row r="119" spans="1:5" s="44" customFormat="1" ht="16.5" customHeight="1">
      <c r="A119" s="143"/>
      <c r="B119" s="42"/>
      <c r="E119" s="133"/>
    </row>
    <row r="120" spans="1:5" s="45" customFormat="1" ht="16.5" customHeight="1">
      <c r="A120" s="122" t="s">
        <v>244</v>
      </c>
      <c r="B120" s="160"/>
      <c r="C120" s="317"/>
      <c r="D120" s="122"/>
      <c r="E120" s="118">
        <v>10320</v>
      </c>
    </row>
    <row r="121" spans="1:5" s="45" customFormat="1" ht="16.5" customHeight="1">
      <c r="A121" s="122" t="s">
        <v>245</v>
      </c>
      <c r="B121" s="160"/>
      <c r="C121" s="317"/>
      <c r="D121" s="122"/>
      <c r="E121" s="118">
        <v>35</v>
      </c>
    </row>
    <row r="122" spans="1:5" s="45" customFormat="1" ht="16.5" customHeight="1">
      <c r="A122" s="122" t="s">
        <v>246</v>
      </c>
      <c r="B122" s="160"/>
      <c r="C122" s="317"/>
      <c r="D122" s="122"/>
      <c r="E122" s="118">
        <v>700</v>
      </c>
    </row>
    <row r="123" spans="1:5" s="45" customFormat="1" ht="16.5" customHeight="1">
      <c r="A123" s="117" t="s">
        <v>247</v>
      </c>
      <c r="B123" s="117"/>
      <c r="C123" s="151"/>
      <c r="D123" s="117"/>
      <c r="E123" s="118">
        <v>5150</v>
      </c>
    </row>
    <row r="124" spans="1:5" s="44" customFormat="1" ht="16.5" customHeight="1">
      <c r="A124" s="141" t="s">
        <v>248</v>
      </c>
      <c r="B124" s="141"/>
      <c r="C124" s="141"/>
      <c r="D124" s="141"/>
      <c r="E124" s="118">
        <v>65</v>
      </c>
    </row>
    <row r="125" spans="1:5" s="45" customFormat="1" ht="16.5" customHeight="1">
      <c r="A125" s="141" t="s">
        <v>249</v>
      </c>
      <c r="B125" s="141"/>
      <c r="C125" s="141"/>
      <c r="D125" s="141"/>
      <c r="E125" s="118">
        <v>240</v>
      </c>
    </row>
    <row r="126" spans="1:5" s="45" customFormat="1" ht="16.5" customHeight="1">
      <c r="A126" s="122" t="s">
        <v>250</v>
      </c>
      <c r="B126" s="122"/>
      <c r="C126" s="122"/>
      <c r="D126" s="122"/>
      <c r="E126" s="118">
        <v>1600</v>
      </c>
    </row>
    <row r="127" spans="1:5" s="45" customFormat="1" ht="16.5" customHeight="1">
      <c r="A127" s="122" t="s">
        <v>251</v>
      </c>
      <c r="B127" s="122"/>
      <c r="C127" s="122"/>
      <c r="D127" s="122"/>
      <c r="E127" s="118">
        <v>75</v>
      </c>
    </row>
    <row r="128" spans="1:5" s="45" customFormat="1" ht="16.5" customHeight="1">
      <c r="A128" s="122" t="s">
        <v>252</v>
      </c>
      <c r="B128" s="122"/>
      <c r="C128" s="122"/>
      <c r="D128" s="122"/>
      <c r="E128" s="118">
        <v>19</v>
      </c>
    </row>
    <row r="129" spans="1:6" s="45" customFormat="1" ht="16.5" customHeight="1">
      <c r="A129" s="117" t="s">
        <v>253</v>
      </c>
      <c r="B129" s="117"/>
      <c r="C129" s="117"/>
      <c r="D129" s="117"/>
      <c r="E129" s="118">
        <v>15</v>
      </c>
    </row>
    <row r="130" spans="1:6" s="45" customFormat="1" ht="16.5" customHeight="1">
      <c r="A130" s="122" t="s">
        <v>254</v>
      </c>
      <c r="B130" s="117"/>
      <c r="C130" s="117"/>
      <c r="D130" s="117"/>
      <c r="E130" s="121">
        <v>20</v>
      </c>
    </row>
    <row r="131" spans="1:6" s="45" customFormat="1" ht="16.5" customHeight="1">
      <c r="A131" s="122" t="s">
        <v>542</v>
      </c>
      <c r="B131" s="122"/>
      <c r="C131" s="122"/>
      <c r="D131" s="122"/>
      <c r="E131" s="118">
        <v>303</v>
      </c>
    </row>
    <row r="132" spans="1:6" s="44" customFormat="1" ht="16.5" customHeight="1">
      <c r="A132" s="122" t="s">
        <v>255</v>
      </c>
      <c r="B132" s="122"/>
      <c r="C132" s="122"/>
      <c r="D132" s="122"/>
      <c r="E132" s="118">
        <v>60</v>
      </c>
    </row>
    <row r="133" spans="1:6" s="44" customFormat="1" ht="16.5" customHeight="1" thickBot="1">
      <c r="A133" s="123"/>
      <c r="B133" s="123"/>
      <c r="C133" s="123"/>
      <c r="D133" s="123"/>
      <c r="E133" s="131"/>
    </row>
    <row r="134" spans="1:6" s="44" customFormat="1" ht="16.5" customHeight="1" thickBot="1">
      <c r="A134" s="200" t="s">
        <v>256</v>
      </c>
      <c r="B134" s="200"/>
      <c r="C134" s="200"/>
      <c r="D134" s="200"/>
      <c r="E134" s="199">
        <f>SUM(E136:E153)</f>
        <v>10762</v>
      </c>
    </row>
    <row r="135" spans="1:6" s="44" customFormat="1" ht="16.5" customHeight="1">
      <c r="A135" s="201"/>
      <c r="B135" s="201"/>
      <c r="C135" s="163"/>
      <c r="D135" s="201"/>
      <c r="E135" s="202"/>
    </row>
    <row r="136" spans="1:6" s="45" customFormat="1" ht="16.5" customHeight="1">
      <c r="A136" s="122" t="s">
        <v>257</v>
      </c>
      <c r="B136" s="122"/>
      <c r="D136" s="117"/>
      <c r="E136" s="118">
        <v>4000</v>
      </c>
    </row>
    <row r="137" spans="1:6" s="45" customFormat="1" ht="16.5" customHeight="1">
      <c r="A137" s="122" t="s">
        <v>258</v>
      </c>
      <c r="B137" s="122"/>
      <c r="C137" s="122"/>
      <c r="D137" s="117"/>
      <c r="E137" s="118">
        <v>35</v>
      </c>
    </row>
    <row r="138" spans="1:6" s="44" customFormat="1" ht="16.5" customHeight="1">
      <c r="A138" s="122" t="s">
        <v>259</v>
      </c>
      <c r="B138" s="122"/>
      <c r="C138" s="122"/>
      <c r="D138" s="117"/>
      <c r="E138" s="118">
        <v>2500</v>
      </c>
    </row>
    <row r="139" spans="1:6" s="44" customFormat="1" ht="16.5" customHeight="1">
      <c r="A139" s="122" t="s">
        <v>260</v>
      </c>
      <c r="B139" s="122"/>
      <c r="C139" s="122"/>
      <c r="D139" s="117"/>
      <c r="E139" s="118">
        <v>250</v>
      </c>
    </row>
    <row r="140" spans="1:6" s="44" customFormat="1" ht="16.5" customHeight="1">
      <c r="A140" s="122" t="s">
        <v>261</v>
      </c>
      <c r="B140" s="122"/>
      <c r="C140" s="122"/>
      <c r="D140" s="117"/>
      <c r="E140" s="118">
        <v>50</v>
      </c>
    </row>
    <row r="141" spans="1:6" s="44" customFormat="1" ht="16.5" customHeight="1">
      <c r="A141" s="122" t="s">
        <v>540</v>
      </c>
      <c r="B141" s="122"/>
      <c r="C141" s="122"/>
      <c r="D141" s="122"/>
      <c r="E141" s="118">
        <v>250</v>
      </c>
    </row>
    <row r="142" spans="1:6" s="44" customFormat="1" ht="16.5" customHeight="1">
      <c r="A142" s="122" t="s">
        <v>262</v>
      </c>
      <c r="B142" s="122"/>
      <c r="C142" s="122"/>
      <c r="D142" s="122"/>
      <c r="E142" s="86">
        <v>445</v>
      </c>
    </row>
    <row r="143" spans="1:6" s="44" customFormat="1" ht="16.5" customHeight="1">
      <c r="A143" s="117" t="s">
        <v>263</v>
      </c>
      <c r="B143" s="117"/>
      <c r="C143" s="117"/>
      <c r="D143" s="117"/>
      <c r="E143" s="118">
        <v>100</v>
      </c>
      <c r="F143" s="288"/>
    </row>
    <row r="144" spans="1:6" s="44" customFormat="1" ht="16.5" customHeight="1">
      <c r="A144" s="117" t="s">
        <v>264</v>
      </c>
      <c r="B144" s="117"/>
      <c r="C144" s="117"/>
      <c r="D144" s="117"/>
      <c r="E144" s="118">
        <v>550</v>
      </c>
      <c r="F144" s="288"/>
    </row>
    <row r="145" spans="1:6" s="45" customFormat="1" ht="16.5" customHeight="1">
      <c r="A145" s="122" t="s">
        <v>265</v>
      </c>
      <c r="B145" s="117"/>
      <c r="C145" s="117"/>
      <c r="D145" s="141"/>
      <c r="E145" s="118">
        <v>553</v>
      </c>
      <c r="F145" s="246"/>
    </row>
    <row r="146" spans="1:6" s="45" customFormat="1" ht="16.5" customHeight="1">
      <c r="A146" s="122" t="s">
        <v>266</v>
      </c>
      <c r="B146" s="117"/>
      <c r="C146" s="117"/>
      <c r="D146" s="141"/>
      <c r="E146" s="118">
        <v>1155</v>
      </c>
    </row>
    <row r="147" spans="1:6" s="45" customFormat="1" ht="16.5" customHeight="1">
      <c r="A147" s="122" t="s">
        <v>267</v>
      </c>
      <c r="B147" s="141"/>
      <c r="C147" s="141"/>
      <c r="D147" s="141"/>
      <c r="E147" s="142">
        <v>184</v>
      </c>
    </row>
    <row r="148" spans="1:6" s="45" customFormat="1" ht="16.5" customHeight="1">
      <c r="A148" s="153" t="s">
        <v>268</v>
      </c>
      <c r="B148" s="153"/>
      <c r="C148" s="153"/>
      <c r="D148" s="153"/>
      <c r="E148" s="142">
        <v>100</v>
      </c>
    </row>
    <row r="149" spans="1:6" s="44" customFormat="1" ht="16.5" customHeight="1">
      <c r="A149" s="141" t="s">
        <v>269</v>
      </c>
      <c r="B149" s="141"/>
      <c r="C149" s="141"/>
      <c r="D149" s="141"/>
      <c r="E149" s="142">
        <v>150</v>
      </c>
    </row>
    <row r="150" spans="1:6" s="44" customFormat="1" ht="16.5" customHeight="1">
      <c r="A150" s="141" t="s">
        <v>270</v>
      </c>
      <c r="B150" s="141"/>
      <c r="C150" s="141"/>
      <c r="D150" s="141"/>
      <c r="E150" s="118">
        <v>20</v>
      </c>
    </row>
    <row r="151" spans="1:6" s="44" customFormat="1" ht="16.5" customHeight="1">
      <c r="A151" s="117" t="s">
        <v>271</v>
      </c>
      <c r="B151" s="117"/>
      <c r="C151" s="117"/>
      <c r="D151" s="117"/>
      <c r="E151" s="118">
        <v>20</v>
      </c>
    </row>
    <row r="152" spans="1:6" s="44" customFormat="1" ht="16.5" customHeight="1">
      <c r="A152" s="141" t="s">
        <v>272</v>
      </c>
      <c r="B152" s="141"/>
      <c r="C152" s="141"/>
      <c r="D152" s="141"/>
      <c r="E152" s="142">
        <v>100</v>
      </c>
    </row>
    <row r="153" spans="1:6" s="44" customFormat="1" ht="16.5" customHeight="1">
      <c r="A153" s="117" t="s">
        <v>273</v>
      </c>
      <c r="B153" s="117"/>
      <c r="C153" s="117"/>
      <c r="D153" s="117"/>
      <c r="E153" s="118">
        <v>300</v>
      </c>
    </row>
    <row r="154" spans="1:6" s="44" customFormat="1" ht="16.5" customHeight="1" thickBot="1">
      <c r="A154" s="123"/>
      <c r="B154" s="123"/>
      <c r="C154" s="123"/>
      <c r="D154" s="123"/>
      <c r="E154" s="146"/>
    </row>
    <row r="155" spans="1:6" s="44" customFormat="1" ht="16.5" customHeight="1" thickBot="1">
      <c r="A155" s="200" t="s">
        <v>274</v>
      </c>
      <c r="B155" s="200"/>
      <c r="C155" s="200"/>
      <c r="D155" s="200"/>
      <c r="E155" s="199">
        <f>SUM(E157:E159)</f>
        <v>237</v>
      </c>
    </row>
    <row r="156" spans="1:6" s="44" customFormat="1" ht="16.5" customHeight="1">
      <c r="A156" s="201"/>
      <c r="B156" s="201"/>
      <c r="C156" s="201"/>
      <c r="D156" s="201"/>
      <c r="E156" s="202"/>
    </row>
    <row r="157" spans="1:6" s="44" customFormat="1" ht="16.5" customHeight="1">
      <c r="A157" s="117" t="s">
        <v>275</v>
      </c>
      <c r="B157" s="117"/>
      <c r="C157" s="117"/>
      <c r="D157" s="117"/>
      <c r="E157" s="118">
        <v>216</v>
      </c>
    </row>
    <row r="158" spans="1:6" s="44" customFormat="1" ht="16.5" customHeight="1">
      <c r="A158" s="117" t="s">
        <v>276</v>
      </c>
      <c r="B158" s="117"/>
      <c r="C158" s="117"/>
      <c r="D158" s="117"/>
      <c r="E158" s="118">
        <v>15</v>
      </c>
    </row>
    <row r="159" spans="1:6" s="44" customFormat="1" ht="16.5" customHeight="1">
      <c r="A159" s="122" t="s">
        <v>277</v>
      </c>
      <c r="B159" s="117"/>
      <c r="C159" s="117"/>
      <c r="D159" s="117"/>
      <c r="E159" s="118">
        <v>6</v>
      </c>
    </row>
    <row r="160" spans="1:6" s="44" customFormat="1" ht="16.5" customHeight="1" thickBot="1">
      <c r="A160" s="129"/>
      <c r="B160" s="123"/>
      <c r="C160" s="123"/>
      <c r="D160" s="123"/>
      <c r="E160" s="146"/>
    </row>
    <row r="161" spans="1:5" s="44" customFormat="1" ht="16.5" customHeight="1" thickBot="1">
      <c r="A161" s="200" t="s">
        <v>278</v>
      </c>
      <c r="B161" s="200"/>
      <c r="C161" s="200"/>
      <c r="D161" s="200"/>
      <c r="E161" s="199">
        <f>SUM(E163:E195)</f>
        <v>15105</v>
      </c>
    </row>
    <row r="162" spans="1:5" s="44" customFormat="1" ht="16.5" customHeight="1">
      <c r="A162" s="201"/>
      <c r="B162" s="201"/>
      <c r="C162" s="201"/>
      <c r="D162" s="201"/>
      <c r="E162" s="202"/>
    </row>
    <row r="163" spans="1:5" s="44" customFormat="1" ht="16.5" customHeight="1">
      <c r="A163" s="117" t="s">
        <v>279</v>
      </c>
      <c r="B163" s="117"/>
      <c r="C163" s="117"/>
      <c r="D163" s="117"/>
      <c r="E163" s="118">
        <v>92</v>
      </c>
    </row>
    <row r="164" spans="1:5" s="44" customFormat="1" ht="16.5" customHeight="1">
      <c r="A164" s="117" t="s">
        <v>280</v>
      </c>
      <c r="B164" s="117"/>
      <c r="C164" s="117"/>
      <c r="D164" s="117"/>
      <c r="E164" s="118">
        <v>38</v>
      </c>
    </row>
    <row r="165" spans="1:5" s="44" customFormat="1" ht="16.5" customHeight="1">
      <c r="A165" s="117" t="s">
        <v>281</v>
      </c>
      <c r="B165" s="117"/>
      <c r="C165" s="117"/>
      <c r="D165" s="117"/>
      <c r="E165" s="118">
        <v>43</v>
      </c>
    </row>
    <row r="166" spans="1:5" s="44" customFormat="1" ht="16.5" customHeight="1">
      <c r="A166" s="117" t="s">
        <v>282</v>
      </c>
      <c r="B166" s="117"/>
      <c r="C166" s="117"/>
      <c r="D166" s="117"/>
      <c r="E166" s="118">
        <v>57</v>
      </c>
    </row>
    <row r="167" spans="1:5" s="44" customFormat="1" ht="16.5" customHeight="1">
      <c r="A167" s="117" t="s">
        <v>283</v>
      </c>
      <c r="B167" s="117"/>
      <c r="C167" s="117"/>
      <c r="D167" s="117"/>
      <c r="E167" s="118">
        <v>25</v>
      </c>
    </row>
    <row r="168" spans="1:5" s="44" customFormat="1" ht="16.5" customHeight="1">
      <c r="A168" s="117" t="s">
        <v>284</v>
      </c>
      <c r="B168" s="117"/>
      <c r="C168" s="117"/>
      <c r="D168" s="117"/>
      <c r="E168" s="118">
        <v>80</v>
      </c>
    </row>
    <row r="169" spans="1:5" s="44" customFormat="1" ht="16.5" customHeight="1">
      <c r="A169" s="117" t="s">
        <v>285</v>
      </c>
      <c r="B169" s="117"/>
      <c r="C169" s="117"/>
      <c r="D169" s="117"/>
      <c r="E169" s="118">
        <v>24</v>
      </c>
    </row>
    <row r="170" spans="1:5" s="44" customFormat="1" ht="16.5" customHeight="1">
      <c r="A170" s="117" t="s">
        <v>286</v>
      </c>
      <c r="B170" s="117"/>
      <c r="C170" s="117"/>
      <c r="D170" s="117"/>
      <c r="E170" s="118">
        <v>50</v>
      </c>
    </row>
    <row r="171" spans="1:5" s="44" customFormat="1" ht="16.5" customHeight="1">
      <c r="A171" s="117" t="s">
        <v>287</v>
      </c>
      <c r="B171" s="117"/>
      <c r="C171" s="117"/>
      <c r="D171" s="117"/>
      <c r="E171" s="118">
        <v>50</v>
      </c>
    </row>
    <row r="172" spans="1:5" s="44" customFormat="1" ht="16.5" customHeight="1">
      <c r="A172" s="117" t="s">
        <v>288</v>
      </c>
      <c r="B172" s="117"/>
      <c r="C172" s="117"/>
      <c r="D172" s="117"/>
      <c r="E172" s="118">
        <v>10</v>
      </c>
    </row>
    <row r="173" spans="1:5" s="45" customFormat="1" ht="16.5" customHeight="1">
      <c r="A173" s="122" t="s">
        <v>289</v>
      </c>
      <c r="B173" s="122"/>
      <c r="C173" s="122"/>
      <c r="D173" s="122"/>
      <c r="E173" s="118">
        <v>8564</v>
      </c>
    </row>
    <row r="174" spans="1:5" s="45" customFormat="1" ht="16.5" customHeight="1">
      <c r="A174" s="122" t="s">
        <v>290</v>
      </c>
      <c r="B174" s="122"/>
      <c r="C174" s="122"/>
      <c r="D174" s="122"/>
      <c r="E174" s="118">
        <v>702</v>
      </c>
    </row>
    <row r="175" spans="1:5" s="45" customFormat="1" ht="16.5" customHeight="1">
      <c r="A175" s="122" t="s">
        <v>291</v>
      </c>
      <c r="B175" s="122"/>
      <c r="C175" s="122"/>
      <c r="D175" s="122"/>
      <c r="E175" s="118">
        <v>1451</v>
      </c>
    </row>
    <row r="176" spans="1:5" s="44" customFormat="1" ht="16.5" customHeight="1">
      <c r="A176" s="122" t="s">
        <v>292</v>
      </c>
      <c r="B176" s="117"/>
      <c r="C176" s="117"/>
      <c r="D176" s="203"/>
      <c r="E176" s="121">
        <v>50</v>
      </c>
    </row>
    <row r="177" spans="1:6" s="44" customFormat="1" ht="16.5" customHeight="1">
      <c r="A177" s="117" t="s">
        <v>293</v>
      </c>
      <c r="B177" s="117"/>
      <c r="C177" s="117"/>
      <c r="D177" s="117"/>
      <c r="E177" s="118">
        <v>25</v>
      </c>
    </row>
    <row r="178" spans="1:6" s="44" customFormat="1" ht="16.5" customHeight="1">
      <c r="A178" s="117" t="s">
        <v>294</v>
      </c>
      <c r="B178" s="117"/>
      <c r="C178" s="117"/>
      <c r="D178" s="117"/>
      <c r="E178" s="118">
        <v>1</v>
      </c>
    </row>
    <row r="179" spans="1:6" s="44" customFormat="1" ht="16.5" customHeight="1">
      <c r="A179" s="117" t="s">
        <v>295</v>
      </c>
      <c r="B179" s="117"/>
      <c r="C179" s="117"/>
      <c r="D179" s="117"/>
      <c r="E179" s="118">
        <v>8</v>
      </c>
    </row>
    <row r="180" spans="1:6" s="45" customFormat="1" ht="16.5" customHeight="1">
      <c r="A180" s="117" t="s">
        <v>296</v>
      </c>
      <c r="B180" s="117"/>
      <c r="C180" s="117"/>
      <c r="D180" s="117"/>
      <c r="E180" s="118">
        <v>700</v>
      </c>
    </row>
    <row r="181" spans="1:6" s="45" customFormat="1" ht="16.5" customHeight="1">
      <c r="A181" s="117" t="s">
        <v>297</v>
      </c>
      <c r="B181" s="117"/>
      <c r="C181" s="117"/>
      <c r="D181" s="117"/>
      <c r="E181" s="118">
        <v>500</v>
      </c>
    </row>
    <row r="182" spans="1:6" s="45" customFormat="1" ht="16.5" customHeight="1">
      <c r="A182" s="117" t="s">
        <v>298</v>
      </c>
      <c r="B182" s="117"/>
      <c r="C182" s="117"/>
      <c r="D182" s="117"/>
      <c r="E182" s="118">
        <v>350</v>
      </c>
    </row>
    <row r="183" spans="1:6" s="45" customFormat="1" ht="16.5" customHeight="1">
      <c r="A183" s="117" t="s">
        <v>299</v>
      </c>
      <c r="B183" s="117"/>
      <c r="C183" s="117"/>
      <c r="D183" s="117"/>
      <c r="E183" s="118">
        <v>210</v>
      </c>
    </row>
    <row r="184" spans="1:6" s="45" customFormat="1" ht="16.5" customHeight="1">
      <c r="A184" s="117" t="s">
        <v>300</v>
      </c>
      <c r="B184" s="117"/>
      <c r="C184" s="117"/>
      <c r="D184" s="117"/>
      <c r="E184" s="118">
        <v>30</v>
      </c>
    </row>
    <row r="185" spans="1:6" s="44" customFormat="1" ht="16.5" customHeight="1">
      <c r="A185" s="117" t="s">
        <v>301</v>
      </c>
      <c r="B185" s="117"/>
      <c r="C185" s="117"/>
      <c r="D185" s="117"/>
      <c r="E185" s="118">
        <v>20</v>
      </c>
    </row>
    <row r="186" spans="1:6" s="44" customFormat="1" ht="16.5" customHeight="1">
      <c r="A186" s="117" t="s">
        <v>302</v>
      </c>
      <c r="B186" s="117"/>
      <c r="C186" s="117"/>
      <c r="D186" s="117"/>
      <c r="E186" s="118">
        <v>20</v>
      </c>
    </row>
    <row r="187" spans="1:6" s="44" customFormat="1" ht="16.5" customHeight="1">
      <c r="A187" s="117" t="s">
        <v>303</v>
      </c>
      <c r="B187" s="117"/>
      <c r="C187" s="117"/>
      <c r="D187" s="117"/>
      <c r="E187" s="118">
        <v>20</v>
      </c>
    </row>
    <row r="188" spans="1:6" s="44" customFormat="1" ht="16.5" customHeight="1">
      <c r="A188" s="117" t="s">
        <v>304</v>
      </c>
      <c r="B188" s="117"/>
      <c r="C188" s="117"/>
      <c r="D188" s="117"/>
      <c r="E188" s="118">
        <v>75</v>
      </c>
    </row>
    <row r="189" spans="1:6" s="44" customFormat="1" ht="16.5" customHeight="1">
      <c r="A189" s="117" t="s">
        <v>305</v>
      </c>
      <c r="B189" s="117"/>
      <c r="C189" s="117"/>
      <c r="D189" s="117"/>
      <c r="E189" s="154">
        <v>100</v>
      </c>
    </row>
    <row r="190" spans="1:6" s="44" customFormat="1" ht="16.5" customHeight="1">
      <c r="A190" s="122" t="s">
        <v>306</v>
      </c>
      <c r="B190" s="122"/>
      <c r="C190" s="122"/>
      <c r="D190" s="122"/>
      <c r="E190" s="118">
        <v>120</v>
      </c>
    </row>
    <row r="191" spans="1:6" s="44" customFormat="1" ht="16.5" customHeight="1">
      <c r="A191" s="122" t="s">
        <v>307</v>
      </c>
      <c r="B191" s="122"/>
      <c r="C191" s="122"/>
      <c r="D191" s="122"/>
      <c r="E191" s="118">
        <v>550</v>
      </c>
      <c r="F191" s="288"/>
    </row>
    <row r="192" spans="1:6" s="44" customFormat="1" ht="16.5" customHeight="1">
      <c r="A192" s="122" t="s">
        <v>308</v>
      </c>
      <c r="B192" s="122"/>
      <c r="C192" s="122"/>
      <c r="D192" s="122"/>
      <c r="E192" s="118">
        <v>100</v>
      </c>
    </row>
    <row r="193" spans="1:5" s="44" customFormat="1" ht="16.5" customHeight="1">
      <c r="A193" s="122" t="s">
        <v>309</v>
      </c>
      <c r="B193" s="122"/>
      <c r="C193" s="122"/>
      <c r="D193" s="122"/>
      <c r="E193" s="118">
        <v>800</v>
      </c>
    </row>
    <row r="194" spans="1:5" s="44" customFormat="1" ht="16.5" customHeight="1">
      <c r="A194" s="122" t="s">
        <v>310</v>
      </c>
      <c r="B194" s="122"/>
      <c r="C194" s="122"/>
      <c r="D194" s="122"/>
      <c r="E194" s="118">
        <v>240</v>
      </c>
    </row>
    <row r="195" spans="1:5" s="44" customFormat="1" ht="16.5" customHeight="1" thickBot="1">
      <c r="A195" s="155"/>
      <c r="B195" s="117"/>
      <c r="C195" s="117"/>
      <c r="D195" s="117"/>
      <c r="E195" s="156"/>
    </row>
    <row r="196" spans="1:5" s="44" customFormat="1" ht="16.5" customHeight="1" thickBot="1">
      <c r="A196" s="200" t="s">
        <v>311</v>
      </c>
      <c r="B196" s="200"/>
      <c r="C196" s="200"/>
      <c r="D196" s="200"/>
      <c r="E196" s="199">
        <f>SUM(E198:E214)</f>
        <v>34657</v>
      </c>
    </row>
    <row r="197" spans="1:5" s="44" customFormat="1" ht="16.5" customHeight="1">
      <c r="A197" s="123"/>
      <c r="E197" s="133"/>
    </row>
    <row r="198" spans="1:5" s="44" customFormat="1" ht="16.5" customHeight="1">
      <c r="A198" s="122" t="s">
        <v>312</v>
      </c>
      <c r="B198" s="122"/>
      <c r="C198" s="122"/>
      <c r="D198" s="122"/>
      <c r="E198" s="118">
        <v>460</v>
      </c>
    </row>
    <row r="199" spans="1:5" s="44" customFormat="1" ht="16.5" customHeight="1">
      <c r="A199" s="122" t="s">
        <v>313</v>
      </c>
      <c r="B199" s="122"/>
      <c r="C199" s="122"/>
      <c r="D199" s="122"/>
      <c r="E199" s="118">
        <v>10</v>
      </c>
    </row>
    <row r="200" spans="1:5" s="44" customFormat="1" ht="16.5" customHeight="1">
      <c r="A200" s="122" t="s">
        <v>314</v>
      </c>
      <c r="B200" s="122"/>
      <c r="C200" s="122"/>
      <c r="D200" s="122"/>
      <c r="E200" s="118">
        <v>10</v>
      </c>
    </row>
    <row r="201" spans="1:5" s="44" customFormat="1" ht="16.5" customHeight="1">
      <c r="A201" s="122" t="s">
        <v>315</v>
      </c>
      <c r="B201" s="122"/>
      <c r="C201" s="122"/>
      <c r="D201" s="122"/>
      <c r="E201" s="118">
        <v>60</v>
      </c>
    </row>
    <row r="202" spans="1:5" s="44" customFormat="1" ht="16.5" customHeight="1">
      <c r="A202" s="122" t="s">
        <v>316</v>
      </c>
      <c r="B202" s="122"/>
      <c r="C202" s="122"/>
      <c r="D202" s="122"/>
      <c r="E202" s="118">
        <v>200</v>
      </c>
    </row>
    <row r="203" spans="1:5" s="44" customFormat="1" ht="16.5" customHeight="1">
      <c r="A203" s="122" t="s">
        <v>317</v>
      </c>
      <c r="B203" s="122"/>
      <c r="C203" s="122"/>
      <c r="D203" s="122"/>
      <c r="E203" s="118">
        <v>200</v>
      </c>
    </row>
    <row r="204" spans="1:5" s="44" customFormat="1" ht="16.5" customHeight="1">
      <c r="A204" s="122" t="s">
        <v>318</v>
      </c>
      <c r="B204" s="122"/>
      <c r="C204" s="122"/>
      <c r="D204" s="122"/>
      <c r="E204" s="118">
        <v>250</v>
      </c>
    </row>
    <row r="205" spans="1:5" s="44" customFormat="1" ht="16.5" customHeight="1">
      <c r="A205" s="122" t="s">
        <v>319</v>
      </c>
      <c r="B205" s="122"/>
      <c r="C205" s="122"/>
      <c r="D205" s="122"/>
      <c r="E205" s="118">
        <v>20</v>
      </c>
    </row>
    <row r="206" spans="1:5" s="44" customFormat="1" ht="16.5" customHeight="1">
      <c r="A206" s="122" t="s">
        <v>320</v>
      </c>
      <c r="B206" s="122"/>
      <c r="C206" s="122"/>
      <c r="D206" s="122"/>
      <c r="E206" s="118">
        <v>120</v>
      </c>
    </row>
    <row r="207" spans="1:5" s="44" customFormat="1" ht="16.5" customHeight="1">
      <c r="A207" s="122" t="s">
        <v>321</v>
      </c>
      <c r="B207" s="122"/>
      <c r="C207" s="122"/>
      <c r="D207" s="294"/>
      <c r="E207" s="118">
        <v>130</v>
      </c>
    </row>
    <row r="208" spans="1:5" s="44" customFormat="1" ht="16.5" customHeight="1">
      <c r="A208" s="122" t="s">
        <v>322</v>
      </c>
      <c r="B208" s="122"/>
      <c r="C208" s="122"/>
      <c r="D208" s="122"/>
      <c r="E208" s="118">
        <v>50</v>
      </c>
    </row>
    <row r="209" spans="1:5" s="44" customFormat="1" ht="16.5" customHeight="1">
      <c r="A209" s="122" t="s">
        <v>323</v>
      </c>
      <c r="B209" s="122"/>
      <c r="C209" s="122"/>
      <c r="D209" s="122"/>
      <c r="E209" s="118">
        <v>50</v>
      </c>
    </row>
    <row r="210" spans="1:5" s="44" customFormat="1" ht="16.5" customHeight="1">
      <c r="A210" s="117" t="s">
        <v>324</v>
      </c>
      <c r="B210" s="122"/>
      <c r="C210" s="122"/>
      <c r="D210" s="122"/>
      <c r="E210" s="118">
        <v>250</v>
      </c>
    </row>
    <row r="211" spans="1:5" s="45" customFormat="1" ht="16.5" customHeight="1">
      <c r="A211" s="122" t="s">
        <v>325</v>
      </c>
      <c r="B211" s="157"/>
      <c r="C211" s="157"/>
      <c r="D211" s="157"/>
      <c r="E211" s="154">
        <v>10600</v>
      </c>
    </row>
    <row r="212" spans="1:5" s="45" customFormat="1" ht="16.5" customHeight="1">
      <c r="A212" s="122" t="s">
        <v>326</v>
      </c>
      <c r="B212" s="157"/>
      <c r="C212" s="157"/>
      <c r="D212" s="157"/>
      <c r="E212" s="154">
        <v>1311</v>
      </c>
    </row>
    <row r="213" spans="1:5" s="45" customFormat="1" ht="16.5" customHeight="1">
      <c r="A213" s="117" t="s">
        <v>327</v>
      </c>
      <c r="B213" s="155"/>
      <c r="C213" s="155"/>
      <c r="D213" s="157"/>
      <c r="E213" s="118">
        <v>17383</v>
      </c>
    </row>
    <row r="214" spans="1:5" s="45" customFormat="1" ht="16.5" customHeight="1">
      <c r="A214" s="117" t="s">
        <v>328</v>
      </c>
      <c r="B214" s="155"/>
      <c r="C214" s="155"/>
      <c r="D214" s="157"/>
      <c r="E214" s="118">
        <v>3553</v>
      </c>
    </row>
    <row r="215" spans="1:5" s="45" customFormat="1" ht="16.5" customHeight="1" thickBot="1">
      <c r="A215" s="123"/>
      <c r="B215" s="152"/>
      <c r="C215" s="152"/>
      <c r="D215" s="158"/>
      <c r="E215" s="146"/>
    </row>
    <row r="216" spans="1:5" ht="16.5" customHeight="1" thickBot="1">
      <c r="A216" s="114" t="s">
        <v>329</v>
      </c>
      <c r="B216" s="114"/>
      <c r="C216" s="114"/>
      <c r="D216" s="114"/>
      <c r="E216" s="115">
        <f>SUM(E218:E234)</f>
        <v>16095</v>
      </c>
    </row>
    <row r="217" spans="1:5" s="44" customFormat="1" ht="16.5" customHeight="1">
      <c r="A217" s="123"/>
      <c r="E217" s="119"/>
    </row>
    <row r="218" spans="1:5" s="44" customFormat="1" ht="16.5" customHeight="1">
      <c r="A218" s="117" t="s">
        <v>330</v>
      </c>
      <c r="B218" s="117"/>
      <c r="C218" s="117"/>
      <c r="D218" s="117"/>
      <c r="E218" s="121">
        <v>5500</v>
      </c>
    </row>
    <row r="219" spans="1:5" s="44" customFormat="1" ht="16.5" customHeight="1">
      <c r="A219" s="117" t="s">
        <v>331</v>
      </c>
      <c r="B219" s="117"/>
      <c r="C219" s="117"/>
      <c r="D219" s="117"/>
      <c r="E219" s="121">
        <v>1700</v>
      </c>
    </row>
    <row r="220" spans="1:5" s="44" customFormat="1" ht="16.5" customHeight="1">
      <c r="A220" s="117" t="s">
        <v>332</v>
      </c>
      <c r="B220" s="117"/>
      <c r="C220" s="117"/>
      <c r="D220" s="117"/>
      <c r="E220" s="118">
        <v>160</v>
      </c>
    </row>
    <row r="221" spans="1:5" s="44" customFormat="1" ht="16.5" customHeight="1">
      <c r="A221" s="117" t="s">
        <v>333</v>
      </c>
      <c r="B221" s="117"/>
      <c r="C221" s="117"/>
      <c r="D221" s="117"/>
      <c r="E221" s="118">
        <v>2200</v>
      </c>
    </row>
    <row r="222" spans="1:5" s="44" customFormat="1" ht="16.5" customHeight="1">
      <c r="A222" s="85" t="s">
        <v>334</v>
      </c>
      <c r="B222" s="117"/>
      <c r="C222" s="117"/>
      <c r="D222" s="117"/>
      <c r="E222" s="118">
        <v>80</v>
      </c>
    </row>
    <row r="223" spans="1:5" s="44" customFormat="1" ht="16.5" customHeight="1">
      <c r="A223" s="117" t="s">
        <v>335</v>
      </c>
      <c r="B223" s="117"/>
      <c r="C223" s="117"/>
      <c r="D223" s="117"/>
      <c r="E223" s="118">
        <v>200</v>
      </c>
    </row>
    <row r="224" spans="1:5" s="44" customFormat="1" ht="16.5" customHeight="1">
      <c r="A224" s="117" t="s">
        <v>336</v>
      </c>
      <c r="B224" s="117"/>
      <c r="C224" s="117"/>
      <c r="D224" s="117"/>
      <c r="E224" s="118">
        <v>20</v>
      </c>
    </row>
    <row r="225" spans="1:5" s="44" customFormat="1" ht="16.5" customHeight="1">
      <c r="A225" s="117" t="s">
        <v>337</v>
      </c>
      <c r="B225" s="117"/>
      <c r="C225" s="117"/>
      <c r="D225" s="117"/>
      <c r="E225" s="118">
        <v>90</v>
      </c>
    </row>
    <row r="226" spans="1:5" s="44" customFormat="1" ht="16.5" customHeight="1">
      <c r="A226" s="85" t="s">
        <v>338</v>
      </c>
      <c r="B226" s="117"/>
      <c r="C226" s="117"/>
      <c r="D226" s="117"/>
      <c r="E226" s="118">
        <v>150</v>
      </c>
    </row>
    <row r="227" spans="1:5" s="44" customFormat="1" ht="16.5" customHeight="1">
      <c r="A227" s="122" t="s">
        <v>339</v>
      </c>
      <c r="B227" s="117"/>
      <c r="C227" s="117"/>
      <c r="D227" s="117"/>
      <c r="E227" s="118">
        <v>2</v>
      </c>
    </row>
    <row r="228" spans="1:5" s="44" customFormat="1" ht="16.5" customHeight="1">
      <c r="A228" s="117" t="s">
        <v>340</v>
      </c>
      <c r="B228" s="117"/>
      <c r="C228" s="117"/>
      <c r="D228" s="117"/>
      <c r="E228" s="118">
        <v>120</v>
      </c>
    </row>
    <row r="229" spans="1:5" s="44" customFormat="1" ht="16.5" customHeight="1">
      <c r="A229" s="117" t="s">
        <v>341</v>
      </c>
      <c r="B229" s="117"/>
      <c r="C229" s="117"/>
      <c r="D229" s="117"/>
      <c r="E229" s="118">
        <v>1440</v>
      </c>
    </row>
    <row r="230" spans="1:5" s="44" customFormat="1" ht="16.5" customHeight="1">
      <c r="A230" s="117" t="s">
        <v>342</v>
      </c>
      <c r="B230" s="155"/>
      <c r="C230" s="155"/>
      <c r="D230" s="117"/>
      <c r="E230" s="118">
        <v>2157</v>
      </c>
    </row>
    <row r="231" spans="1:5" s="44" customFormat="1" ht="16.5" customHeight="1">
      <c r="A231" s="124" t="s">
        <v>343</v>
      </c>
      <c r="B231" s="277"/>
      <c r="C231" s="277"/>
      <c r="D231" s="117"/>
      <c r="E231" s="118">
        <v>2006</v>
      </c>
    </row>
    <row r="232" spans="1:5" s="44" customFormat="1" ht="16.5" customHeight="1">
      <c r="A232" s="124" t="s">
        <v>344</v>
      </c>
      <c r="B232" s="124"/>
      <c r="C232" s="124"/>
      <c r="D232" s="117"/>
      <c r="E232" s="118">
        <v>60</v>
      </c>
    </row>
    <row r="233" spans="1:5" s="44" customFormat="1" ht="16.5" customHeight="1">
      <c r="A233" s="258" t="s">
        <v>345</v>
      </c>
      <c r="B233" s="258"/>
      <c r="C233" s="258"/>
      <c r="D233" s="301"/>
      <c r="E233" s="118">
        <v>60</v>
      </c>
    </row>
    <row r="234" spans="1:5" s="44" customFormat="1" ht="16.5" customHeight="1">
      <c r="A234" s="122" t="s">
        <v>346</v>
      </c>
      <c r="B234" s="122"/>
      <c r="C234" s="122"/>
      <c r="D234" s="122"/>
      <c r="E234" s="118">
        <v>150</v>
      </c>
    </row>
    <row r="235" spans="1:5" ht="16.5" customHeight="1" thickBot="1">
      <c r="A235" s="302"/>
      <c r="B235" s="40"/>
      <c r="C235" s="40"/>
      <c r="D235" s="40"/>
      <c r="E235" s="303"/>
    </row>
    <row r="236" spans="1:5" ht="16.5" customHeight="1" thickBot="1">
      <c r="A236" s="114" t="s">
        <v>347</v>
      </c>
      <c r="B236" s="114"/>
      <c r="C236" s="114"/>
      <c r="D236" s="114"/>
      <c r="E236" s="115">
        <f>SUM(E238:E248)</f>
        <v>12252</v>
      </c>
    </row>
    <row r="237" spans="1:5" ht="16.5" customHeight="1">
      <c r="A237" s="28"/>
      <c r="E237" s="127"/>
    </row>
    <row r="238" spans="1:5" s="44" customFormat="1" ht="16.5" customHeight="1">
      <c r="A238" s="117" t="s">
        <v>348</v>
      </c>
      <c r="B238" s="117"/>
      <c r="C238" s="117"/>
      <c r="D238" s="117"/>
      <c r="E238" s="118">
        <v>7000</v>
      </c>
    </row>
    <row r="239" spans="1:5" s="44" customFormat="1" ht="16.5" customHeight="1">
      <c r="A239" s="117" t="s">
        <v>349</v>
      </c>
      <c r="B239" s="117"/>
      <c r="C239" s="117"/>
      <c r="D239" s="117"/>
      <c r="E239" s="118">
        <v>2450</v>
      </c>
    </row>
    <row r="240" spans="1:5" s="44" customFormat="1" ht="16.5" customHeight="1">
      <c r="A240" s="117" t="s">
        <v>350</v>
      </c>
      <c r="B240" s="117"/>
      <c r="C240" s="117"/>
      <c r="D240" s="117"/>
      <c r="E240" s="118">
        <v>850</v>
      </c>
    </row>
    <row r="241" spans="1:5" s="44" customFormat="1" ht="16.5" customHeight="1">
      <c r="A241" s="117" t="s">
        <v>351</v>
      </c>
      <c r="B241" s="117"/>
      <c r="C241" s="117"/>
      <c r="D241" s="117"/>
      <c r="E241" s="118">
        <v>100</v>
      </c>
    </row>
    <row r="242" spans="1:5" s="44" customFormat="1" ht="16.5" customHeight="1">
      <c r="A242" s="122" t="s">
        <v>352</v>
      </c>
      <c r="B242" s="117"/>
      <c r="C242" s="117"/>
      <c r="D242" s="117"/>
      <c r="E242" s="118">
        <v>161</v>
      </c>
    </row>
    <row r="243" spans="1:5" s="44" customFormat="1" ht="16.5" customHeight="1">
      <c r="A243" s="122" t="s">
        <v>353</v>
      </c>
      <c r="B243" s="117"/>
      <c r="C243" s="117"/>
      <c r="D243" s="117"/>
      <c r="E243" s="118">
        <v>100</v>
      </c>
    </row>
    <row r="244" spans="1:5" s="44" customFormat="1" ht="16.5" customHeight="1">
      <c r="A244" s="122" t="s">
        <v>354</v>
      </c>
      <c r="B244" s="117"/>
      <c r="C244" s="117"/>
      <c r="D244" s="117"/>
      <c r="E244" s="262">
        <v>150</v>
      </c>
    </row>
    <row r="245" spans="1:5" s="44" customFormat="1" ht="16.5" customHeight="1">
      <c r="A245" s="122" t="s">
        <v>355</v>
      </c>
      <c r="B245" s="117"/>
      <c r="C245" s="117"/>
      <c r="D245" s="117"/>
      <c r="E245" s="118">
        <v>1000</v>
      </c>
    </row>
    <row r="246" spans="1:5" s="44" customFormat="1" ht="16.5" customHeight="1">
      <c r="A246" s="117" t="s">
        <v>356</v>
      </c>
      <c r="B246" s="155"/>
      <c r="C246" s="155"/>
      <c r="D246" s="155"/>
      <c r="E246" s="150">
        <v>60</v>
      </c>
    </row>
    <row r="247" spans="1:5" s="44" customFormat="1" ht="16.5" customHeight="1">
      <c r="A247" s="117" t="s">
        <v>357</v>
      </c>
      <c r="B247" s="155"/>
      <c r="C247" s="155"/>
      <c r="D247" s="155"/>
      <c r="E247" s="150">
        <v>20</v>
      </c>
    </row>
    <row r="248" spans="1:5" s="44" customFormat="1" ht="16.5" customHeight="1">
      <c r="A248" s="117" t="s">
        <v>358</v>
      </c>
      <c r="B248" s="155"/>
      <c r="C248" s="155"/>
      <c r="D248" s="155"/>
      <c r="E248" s="118">
        <v>361</v>
      </c>
    </row>
    <row r="249" spans="1:5" ht="16.5" customHeight="1" thickBot="1">
      <c r="A249" s="126"/>
      <c r="B249" s="126"/>
      <c r="C249" s="126"/>
      <c r="D249" s="126"/>
      <c r="E249" s="125"/>
    </row>
    <row r="250" spans="1:5" ht="16.5" customHeight="1" thickBot="1">
      <c r="A250" s="114" t="s">
        <v>359</v>
      </c>
      <c r="B250" s="114"/>
      <c r="C250" s="114"/>
      <c r="D250" s="114"/>
      <c r="E250" s="115">
        <f>E252+E258+E296</f>
        <v>102952</v>
      </c>
    </row>
    <row r="251" spans="1:5" ht="16.5" customHeight="1" thickBot="1">
      <c r="A251" s="28"/>
      <c r="E251" s="65"/>
    </row>
    <row r="252" spans="1:5" s="44" customFormat="1" ht="16.5" customHeight="1" thickBot="1">
      <c r="A252" s="200" t="s">
        <v>360</v>
      </c>
      <c r="B252" s="200"/>
      <c r="C252" s="200"/>
      <c r="D252" s="200"/>
      <c r="E252" s="199">
        <f>SUM(E254:E256)</f>
        <v>2645</v>
      </c>
    </row>
    <row r="253" spans="1:5" s="44" customFormat="1" ht="16.5" customHeight="1">
      <c r="A253" s="123"/>
    </row>
    <row r="254" spans="1:5" s="44" customFormat="1" ht="16.5" customHeight="1">
      <c r="A254" s="117" t="s">
        <v>361</v>
      </c>
      <c r="B254" s="117"/>
      <c r="C254" s="117"/>
      <c r="D254" s="117"/>
      <c r="E254" s="118">
        <v>1950</v>
      </c>
    </row>
    <row r="255" spans="1:5" s="44" customFormat="1" ht="16.5" customHeight="1">
      <c r="A255" s="117" t="s">
        <v>362</v>
      </c>
      <c r="B255" s="117"/>
      <c r="C255" s="117"/>
      <c r="D255" s="117"/>
      <c r="E255" s="118">
        <v>690</v>
      </c>
    </row>
    <row r="256" spans="1:5" s="44" customFormat="1" ht="16.5" customHeight="1">
      <c r="A256" s="117" t="s">
        <v>363</v>
      </c>
      <c r="B256" s="117"/>
      <c r="C256" s="117"/>
      <c r="D256" s="117"/>
      <c r="E256" s="121">
        <v>5</v>
      </c>
    </row>
    <row r="257" spans="1:5" s="44" customFormat="1" ht="16.5" customHeight="1" thickBot="1">
      <c r="A257" s="123"/>
      <c r="B257" s="123"/>
      <c r="C257" s="123"/>
      <c r="D257" s="123"/>
      <c r="E257" s="116"/>
    </row>
    <row r="258" spans="1:5" s="44" customFormat="1" ht="16.5" customHeight="1" thickBot="1">
      <c r="A258" s="200" t="s">
        <v>364</v>
      </c>
      <c r="B258" s="200"/>
      <c r="C258" s="200"/>
      <c r="D258" s="200"/>
      <c r="E258" s="199">
        <f>SUM(E260:E294)</f>
        <v>90358</v>
      </c>
    </row>
    <row r="259" spans="1:5" s="44" customFormat="1" ht="16.5" customHeight="1">
      <c r="A259" s="123"/>
      <c r="E259" s="45"/>
    </row>
    <row r="260" spans="1:5" s="44" customFormat="1" ht="16.5" customHeight="1">
      <c r="A260" s="117" t="s">
        <v>365</v>
      </c>
      <c r="B260" s="117"/>
      <c r="C260" s="117"/>
      <c r="D260" s="117"/>
      <c r="E260" s="118">
        <v>48500</v>
      </c>
    </row>
    <row r="261" spans="1:5" s="44" customFormat="1" ht="16.5" customHeight="1">
      <c r="A261" s="117" t="s">
        <v>366</v>
      </c>
      <c r="B261" s="117"/>
      <c r="C261" s="117"/>
      <c r="D261" s="117"/>
      <c r="E261" s="118">
        <v>750</v>
      </c>
    </row>
    <row r="262" spans="1:5" s="44" customFormat="1" ht="16.5" customHeight="1">
      <c r="A262" s="117" t="s">
        <v>367</v>
      </c>
      <c r="B262" s="117"/>
      <c r="C262" s="117"/>
      <c r="D262" s="117"/>
      <c r="E262" s="118">
        <v>17300</v>
      </c>
    </row>
    <row r="263" spans="1:5" s="44" customFormat="1" ht="16.5" customHeight="1">
      <c r="A263" s="117" t="s">
        <v>368</v>
      </c>
      <c r="B263" s="117"/>
      <c r="C263" s="117"/>
      <c r="D263" s="117"/>
      <c r="E263" s="118">
        <v>280</v>
      </c>
    </row>
    <row r="264" spans="1:5" s="44" customFormat="1" ht="16.5" customHeight="1">
      <c r="A264" s="117" t="s">
        <v>369</v>
      </c>
      <c r="B264" s="117"/>
      <c r="C264" s="117"/>
      <c r="D264" s="117"/>
      <c r="E264" s="118">
        <v>250</v>
      </c>
    </row>
    <row r="265" spans="1:5" s="44" customFormat="1" ht="16.5" customHeight="1">
      <c r="A265" s="117" t="s">
        <v>370</v>
      </c>
      <c r="B265" s="117"/>
      <c r="C265" s="117"/>
      <c r="D265" s="117"/>
      <c r="E265" s="118">
        <v>150</v>
      </c>
    </row>
    <row r="266" spans="1:5" s="44" customFormat="1" ht="16.5" customHeight="1">
      <c r="A266" s="117" t="s">
        <v>371</v>
      </c>
      <c r="B266" s="117"/>
      <c r="C266" s="117"/>
      <c r="D266" s="117"/>
      <c r="E266" s="118">
        <v>100</v>
      </c>
    </row>
    <row r="267" spans="1:5" s="44" customFormat="1" ht="16.5" customHeight="1">
      <c r="A267" s="117" t="s">
        <v>372</v>
      </c>
      <c r="B267" s="117"/>
      <c r="C267" s="117"/>
      <c r="D267" s="117"/>
      <c r="E267" s="118">
        <v>370</v>
      </c>
    </row>
    <row r="268" spans="1:5" s="44" customFormat="1" ht="16.5" customHeight="1">
      <c r="A268" s="117" t="s">
        <v>373</v>
      </c>
      <c r="B268" s="117"/>
      <c r="C268" s="117"/>
      <c r="D268" s="117"/>
      <c r="E268" s="118">
        <v>2400</v>
      </c>
    </row>
    <row r="269" spans="1:5" s="44" customFormat="1" ht="16.5" customHeight="1">
      <c r="A269" s="117" t="s">
        <v>374</v>
      </c>
      <c r="B269" s="117"/>
      <c r="C269" s="117"/>
      <c r="D269" s="117"/>
      <c r="E269" s="118">
        <v>1540</v>
      </c>
    </row>
    <row r="270" spans="1:5" s="44" customFormat="1" ht="16.5" customHeight="1">
      <c r="A270" s="117" t="s">
        <v>375</v>
      </c>
      <c r="B270" s="117"/>
      <c r="C270" s="117"/>
      <c r="D270" s="117"/>
      <c r="E270" s="118">
        <v>1750</v>
      </c>
    </row>
    <row r="271" spans="1:5" s="44" customFormat="1" ht="16.5" customHeight="1">
      <c r="A271" s="117" t="s">
        <v>376</v>
      </c>
      <c r="B271" s="117"/>
      <c r="C271" s="117"/>
      <c r="D271" s="117"/>
      <c r="E271" s="118">
        <v>520</v>
      </c>
    </row>
    <row r="272" spans="1:5" s="44" customFormat="1" ht="16.5" customHeight="1">
      <c r="A272" s="117" t="s">
        <v>377</v>
      </c>
      <c r="B272" s="117"/>
      <c r="C272" s="117"/>
      <c r="D272" s="117"/>
      <c r="E272" s="118">
        <v>700</v>
      </c>
    </row>
    <row r="273" spans="1:5" s="44" customFormat="1" ht="16.5" customHeight="1">
      <c r="A273" s="117" t="s">
        <v>378</v>
      </c>
      <c r="B273" s="117"/>
      <c r="C273" s="117"/>
      <c r="D273" s="117"/>
      <c r="E273" s="118">
        <v>130</v>
      </c>
    </row>
    <row r="274" spans="1:5" s="44" customFormat="1" ht="16.5" customHeight="1">
      <c r="A274" s="117" t="s">
        <v>379</v>
      </c>
      <c r="B274" s="117"/>
      <c r="C274" s="117"/>
      <c r="D274" s="117"/>
      <c r="E274" s="118">
        <v>1287</v>
      </c>
    </row>
    <row r="275" spans="1:5" s="44" customFormat="1" ht="16.5" customHeight="1">
      <c r="A275" s="117" t="s">
        <v>380</v>
      </c>
      <c r="B275" s="117"/>
      <c r="C275" s="117"/>
      <c r="D275" s="117"/>
      <c r="E275" s="118">
        <v>55</v>
      </c>
    </row>
    <row r="276" spans="1:5" s="44" customFormat="1" ht="16.5" customHeight="1">
      <c r="A276" s="117" t="s">
        <v>381</v>
      </c>
      <c r="B276" s="117"/>
      <c r="C276" s="117"/>
      <c r="D276" s="117"/>
      <c r="E276" s="118">
        <v>340</v>
      </c>
    </row>
    <row r="277" spans="1:5" s="44" customFormat="1" ht="16.5" customHeight="1">
      <c r="A277" s="117" t="s">
        <v>382</v>
      </c>
      <c r="B277" s="117"/>
      <c r="C277" s="117"/>
      <c r="D277" s="117"/>
      <c r="E277" s="154">
        <v>90</v>
      </c>
    </row>
    <row r="278" spans="1:5" s="44" customFormat="1" ht="16.5" customHeight="1">
      <c r="A278" s="117" t="s">
        <v>383</v>
      </c>
      <c r="B278" s="117"/>
      <c r="C278" s="117"/>
      <c r="D278" s="117"/>
      <c r="E278" s="118">
        <v>500</v>
      </c>
    </row>
    <row r="279" spans="1:5" s="44" customFormat="1" ht="16.5" customHeight="1">
      <c r="A279" s="117" t="s">
        <v>384</v>
      </c>
      <c r="B279" s="117"/>
      <c r="C279" s="117"/>
      <c r="D279" s="117"/>
      <c r="E279" s="118">
        <v>4800</v>
      </c>
    </row>
    <row r="280" spans="1:5" s="44" customFormat="1" ht="16.5" customHeight="1">
      <c r="A280" s="122" t="s">
        <v>385</v>
      </c>
      <c r="B280" s="117"/>
      <c r="C280" s="117"/>
      <c r="D280" s="117"/>
      <c r="E280" s="118">
        <v>20</v>
      </c>
    </row>
    <row r="281" spans="1:5" s="44" customFormat="1" ht="16.5" customHeight="1">
      <c r="A281" s="117" t="s">
        <v>386</v>
      </c>
      <c r="B281" s="117"/>
      <c r="C281" s="117"/>
      <c r="D281" s="117"/>
      <c r="E281" s="118">
        <v>1000</v>
      </c>
    </row>
    <row r="282" spans="1:5" s="44" customFormat="1" ht="16.5" customHeight="1">
      <c r="A282" s="117" t="s">
        <v>387</v>
      </c>
      <c r="B282" s="117"/>
      <c r="C282" s="117"/>
      <c r="D282" s="117"/>
      <c r="E282" s="118">
        <v>1150</v>
      </c>
    </row>
    <row r="283" spans="1:5" s="44" customFormat="1" ht="16.5" customHeight="1">
      <c r="A283" s="124" t="s">
        <v>388</v>
      </c>
      <c r="B283" s="124"/>
      <c r="C283" s="124"/>
      <c r="D283" s="124"/>
      <c r="E283" s="118">
        <v>650</v>
      </c>
    </row>
    <row r="284" spans="1:5" s="44" customFormat="1" ht="16.5" customHeight="1">
      <c r="A284" s="117" t="s">
        <v>389</v>
      </c>
      <c r="B284" s="117"/>
      <c r="C284" s="117"/>
      <c r="D284" s="117"/>
      <c r="E284" s="118">
        <v>400</v>
      </c>
    </row>
    <row r="285" spans="1:5" s="44" customFormat="1" ht="16.5" customHeight="1">
      <c r="A285" s="117" t="s">
        <v>390</v>
      </c>
      <c r="B285" s="117"/>
      <c r="C285" s="117"/>
      <c r="D285" s="117"/>
      <c r="E285" s="118">
        <v>635</v>
      </c>
    </row>
    <row r="286" spans="1:5" s="44" customFormat="1" ht="16.5" customHeight="1">
      <c r="A286" s="117" t="s">
        <v>391</v>
      </c>
      <c r="B286" s="117"/>
      <c r="C286" s="117"/>
      <c r="D286" s="117"/>
      <c r="E286" s="118">
        <v>1200</v>
      </c>
    </row>
    <row r="287" spans="1:5" s="44" customFormat="1" ht="16.5" customHeight="1">
      <c r="A287" s="117" t="s">
        <v>392</v>
      </c>
      <c r="B287" s="117"/>
      <c r="C287" s="117"/>
      <c r="D287" s="117"/>
      <c r="E287" s="118">
        <v>1700</v>
      </c>
    </row>
    <row r="288" spans="1:5" s="44" customFormat="1" ht="16.5" customHeight="1">
      <c r="A288" s="117" t="s">
        <v>393</v>
      </c>
      <c r="B288" s="117"/>
      <c r="C288" s="117"/>
      <c r="D288" s="117"/>
      <c r="E288" s="118">
        <v>800</v>
      </c>
    </row>
    <row r="289" spans="1:5" s="44" customFormat="1" ht="16.5" customHeight="1">
      <c r="A289" s="122" t="s">
        <v>541</v>
      </c>
      <c r="B289" s="122"/>
      <c r="C289" s="122"/>
      <c r="D289" s="122"/>
      <c r="E289" s="118">
        <v>248</v>
      </c>
    </row>
    <row r="290" spans="1:5" s="44" customFormat="1" ht="16.5" customHeight="1">
      <c r="A290" s="122" t="s">
        <v>394</v>
      </c>
      <c r="B290" s="122"/>
      <c r="C290" s="122"/>
      <c r="D290" s="122"/>
      <c r="E290" s="118">
        <v>120</v>
      </c>
    </row>
    <row r="291" spans="1:5" s="44" customFormat="1" ht="16.5" customHeight="1">
      <c r="A291" s="117" t="s">
        <v>395</v>
      </c>
      <c r="B291" s="117"/>
      <c r="C291" s="117"/>
      <c r="D291" s="117"/>
      <c r="E291" s="118">
        <v>480</v>
      </c>
    </row>
    <row r="292" spans="1:5" s="44" customFormat="1" ht="16.5" customHeight="1">
      <c r="A292" s="117" t="s">
        <v>396</v>
      </c>
      <c r="B292" s="117"/>
      <c r="C292" s="117"/>
      <c r="D292" s="117"/>
      <c r="E292" s="118">
        <v>120</v>
      </c>
    </row>
    <row r="293" spans="1:5" s="44" customFormat="1" ht="16.5" customHeight="1">
      <c r="A293" s="117" t="s">
        <v>397</v>
      </c>
      <c r="B293" s="117"/>
      <c r="C293" s="117"/>
      <c r="D293" s="117"/>
      <c r="E293" s="118">
        <v>3</v>
      </c>
    </row>
    <row r="294" spans="1:5" s="44" customFormat="1" ht="16.5" customHeight="1">
      <c r="A294" s="117" t="s">
        <v>398</v>
      </c>
      <c r="B294" s="117"/>
      <c r="C294" s="117"/>
      <c r="D294" s="117"/>
      <c r="E294" s="118">
        <v>20</v>
      </c>
    </row>
    <row r="295" spans="1:5" s="44" customFormat="1" ht="16.5" customHeight="1" thickBot="1">
      <c r="A295" s="123"/>
      <c r="B295" s="123"/>
      <c r="C295" s="123"/>
      <c r="D295" s="123"/>
      <c r="E295" s="131"/>
    </row>
    <row r="296" spans="1:5" s="44" customFormat="1" ht="16.5" customHeight="1" thickBot="1">
      <c r="A296" s="200" t="s">
        <v>399</v>
      </c>
      <c r="B296" s="200"/>
      <c r="C296" s="200"/>
      <c r="D296" s="200"/>
      <c r="E296" s="199">
        <f>SUM(E298:E308)</f>
        <v>9949</v>
      </c>
    </row>
    <row r="297" spans="1:5" s="44" customFormat="1" ht="16.5" customHeight="1">
      <c r="A297" s="123"/>
      <c r="E297" s="116"/>
    </row>
    <row r="298" spans="1:5" s="44" customFormat="1" ht="16.5" customHeight="1">
      <c r="A298" s="117" t="s">
        <v>400</v>
      </c>
      <c r="B298" s="117"/>
      <c r="C298" s="117"/>
      <c r="D298" s="117"/>
      <c r="E298" s="118">
        <v>1070</v>
      </c>
    </row>
    <row r="299" spans="1:5" s="44" customFormat="1" ht="16.5" customHeight="1">
      <c r="A299" s="117" t="s">
        <v>401</v>
      </c>
      <c r="B299" s="117"/>
      <c r="C299" s="117"/>
      <c r="D299" s="117"/>
      <c r="E299" s="118">
        <v>39</v>
      </c>
    </row>
    <row r="300" spans="1:5" s="44" customFormat="1" ht="16.5" customHeight="1">
      <c r="A300" s="117" t="s">
        <v>402</v>
      </c>
      <c r="B300" s="117"/>
      <c r="C300" s="117"/>
      <c r="D300" s="117"/>
      <c r="E300" s="122">
        <v>80</v>
      </c>
    </row>
    <row r="301" spans="1:5" s="44" customFormat="1" ht="16.5" customHeight="1">
      <c r="A301" s="122" t="s">
        <v>403</v>
      </c>
      <c r="B301" s="117"/>
      <c r="C301" s="117"/>
      <c r="D301" s="117"/>
      <c r="E301" s="122">
        <v>880</v>
      </c>
    </row>
    <row r="302" spans="1:5" s="44" customFormat="1" ht="16.5" customHeight="1">
      <c r="A302" s="122" t="s">
        <v>404</v>
      </c>
      <c r="B302" s="117"/>
      <c r="C302" s="117"/>
      <c r="D302" s="117"/>
      <c r="E302" s="122">
        <v>70</v>
      </c>
    </row>
    <row r="303" spans="1:5" s="44" customFormat="1" ht="16.5" customHeight="1">
      <c r="A303" s="122" t="s">
        <v>405</v>
      </c>
      <c r="B303" s="117"/>
      <c r="C303" s="117"/>
      <c r="D303" s="117"/>
      <c r="E303" s="261">
        <v>500</v>
      </c>
    </row>
    <row r="304" spans="1:5" s="44" customFormat="1" ht="16.5" customHeight="1">
      <c r="A304" s="117" t="s">
        <v>406</v>
      </c>
      <c r="B304" s="117"/>
      <c r="C304" s="117"/>
      <c r="D304" s="117"/>
      <c r="E304" s="118">
        <v>210</v>
      </c>
    </row>
    <row r="305" spans="1:5" s="44" customFormat="1" ht="16.5" customHeight="1">
      <c r="A305" s="117" t="s">
        <v>407</v>
      </c>
      <c r="B305" s="155"/>
      <c r="C305" s="155"/>
      <c r="D305" s="155"/>
      <c r="E305" s="121">
        <v>4500</v>
      </c>
    </row>
    <row r="306" spans="1:5" s="44" customFormat="1" ht="16.5" customHeight="1">
      <c r="A306" s="117" t="s">
        <v>408</v>
      </c>
      <c r="B306" s="155"/>
      <c r="C306" s="155"/>
      <c r="D306" s="155"/>
      <c r="E306" s="121">
        <v>1700</v>
      </c>
    </row>
    <row r="307" spans="1:5" s="44" customFormat="1" ht="16.5" customHeight="1">
      <c r="A307" s="117" t="s">
        <v>409</v>
      </c>
      <c r="B307" s="155"/>
      <c r="C307" s="155"/>
      <c r="D307" s="155"/>
      <c r="E307" s="121">
        <v>500</v>
      </c>
    </row>
    <row r="308" spans="1:5" s="44" customFormat="1" ht="16.5" customHeight="1">
      <c r="A308" s="117" t="s">
        <v>410</v>
      </c>
      <c r="B308" s="155"/>
      <c r="C308" s="155"/>
      <c r="D308" s="155"/>
      <c r="E308" s="117">
        <v>400</v>
      </c>
    </row>
    <row r="309" spans="1:5" s="44" customFormat="1" ht="16.5" customHeight="1" thickBot="1">
      <c r="A309" s="141"/>
      <c r="B309" s="141"/>
      <c r="C309" s="141"/>
      <c r="D309" s="141"/>
      <c r="E309" s="161"/>
    </row>
    <row r="310" spans="1:5" s="28" customFormat="1" ht="16.5" customHeight="1" thickBot="1">
      <c r="A310" s="114" t="s">
        <v>411</v>
      </c>
      <c r="B310" s="114"/>
      <c r="C310" s="114"/>
      <c r="D310" s="114"/>
      <c r="E310" s="115">
        <f>SUM(E311:E314)</f>
        <v>12957</v>
      </c>
    </row>
    <row r="311" spans="1:5" s="123" customFormat="1" ht="16.5" customHeight="1">
      <c r="A311" s="162" t="s">
        <v>18</v>
      </c>
      <c r="B311" s="163"/>
      <c r="C311" s="163"/>
      <c r="D311" s="163"/>
      <c r="E311" s="164">
        <f>FŽP!E22</f>
        <v>1082</v>
      </c>
    </row>
    <row r="312" spans="1:5" s="123" customFormat="1" ht="16.5" customHeight="1">
      <c r="A312" s="117" t="s">
        <v>19</v>
      </c>
      <c r="B312" s="160"/>
      <c r="C312" s="160"/>
      <c r="D312" s="160"/>
      <c r="E312" s="121">
        <f>'FPR MPZ'!E16</f>
        <v>1739</v>
      </c>
    </row>
    <row r="313" spans="1:5" s="123" customFormat="1" ht="16.5" customHeight="1">
      <c r="A313" s="117" t="s">
        <v>20</v>
      </c>
      <c r="B313" s="160"/>
      <c r="C313" s="160"/>
      <c r="D313" s="160"/>
      <c r="E313" s="121">
        <f>FRR!E21</f>
        <v>8470</v>
      </c>
    </row>
    <row r="314" spans="1:5" s="123" customFormat="1" ht="16.5" customHeight="1">
      <c r="A314" s="117" t="s">
        <v>21</v>
      </c>
      <c r="B314" s="160"/>
      <c r="C314" s="160"/>
      <c r="D314" s="160"/>
      <c r="E314" s="118">
        <f>'Sociální fond'!E13</f>
        <v>1666</v>
      </c>
    </row>
    <row r="315" spans="1:5" s="28" customFormat="1" ht="16.5" customHeight="1" thickBot="1">
      <c r="B315" s="37"/>
      <c r="C315" s="37"/>
      <c r="D315" s="37"/>
      <c r="E315" s="66"/>
    </row>
    <row r="316" spans="1:5" s="28" customFormat="1" ht="16.5" customHeight="1" thickBot="1">
      <c r="A316" s="114" t="s">
        <v>412</v>
      </c>
      <c r="B316" s="114"/>
      <c r="C316" s="114"/>
      <c r="D316" s="114"/>
      <c r="E316" s="115">
        <f>E4+E10+E47+E216+E236+E250</f>
        <v>286889</v>
      </c>
    </row>
    <row r="317" spans="1:5" s="28" customFormat="1" ht="18" customHeight="1" thickBot="1">
      <c r="B317" s="37"/>
      <c r="C317" s="37"/>
      <c r="D317" s="37"/>
      <c r="E317" s="46"/>
    </row>
    <row r="318" spans="1:5" s="28" customFormat="1" ht="16.5" customHeight="1" thickBot="1">
      <c r="A318" s="114" t="s">
        <v>413</v>
      </c>
      <c r="B318" s="114"/>
      <c r="C318" s="114"/>
      <c r="D318" s="114"/>
      <c r="E318" s="115">
        <f>E316+E310</f>
        <v>299846</v>
      </c>
    </row>
    <row r="319" spans="1:5" s="28" customFormat="1" ht="16.5" customHeight="1">
      <c r="E319" s="128"/>
    </row>
    <row r="320" spans="1:5" ht="16.5" customHeight="1">
      <c r="A320" s="28"/>
    </row>
  </sheetData>
  <mergeCells count="2">
    <mergeCell ref="A1:E1"/>
    <mergeCell ref="A2:E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rstPageNumber="24" orientation="portrait" useFirstPageNumber="1" r:id="rId1"/>
  <headerFooter alignWithMargins="0">
    <oddHeader>&amp;R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9"/>
  <sheetViews>
    <sheetView workbookViewId="0">
      <selection activeCell="I43" sqref="I43"/>
    </sheetView>
  </sheetViews>
  <sheetFormatPr defaultRowHeight="16.5" customHeight="1"/>
  <cols>
    <col min="1" max="1" width="32.5703125" style="23" customWidth="1"/>
    <col min="2" max="2" width="14.85546875" style="23" customWidth="1"/>
    <col min="3" max="3" width="38.7109375" style="23" customWidth="1"/>
    <col min="4" max="4" width="13.7109375" style="23" customWidth="1"/>
    <col min="5" max="5" width="17.85546875" style="13" customWidth="1"/>
    <col min="6" max="16384" width="9.140625" style="23"/>
  </cols>
  <sheetData>
    <row r="1" spans="1:5" s="37" customFormat="1" ht="26.25" customHeight="1">
      <c r="A1" s="346" t="s">
        <v>11</v>
      </c>
      <c r="B1" s="347"/>
      <c r="C1" s="347"/>
      <c r="D1" s="347"/>
      <c r="E1" s="348"/>
    </row>
    <row r="2" spans="1:5" s="37" customFormat="1" ht="24" customHeight="1" thickBot="1">
      <c r="A2" s="343" t="s">
        <v>39</v>
      </c>
      <c r="B2" s="344"/>
      <c r="C2" s="344"/>
      <c r="D2" s="344"/>
      <c r="E2" s="345"/>
    </row>
    <row r="3" spans="1:5" ht="3" customHeight="1" thickBot="1">
      <c r="A3" s="19"/>
      <c r="B3" s="5"/>
      <c r="C3" s="5"/>
      <c r="D3" s="5"/>
      <c r="E3" s="15"/>
    </row>
    <row r="4" spans="1:5" ht="16.5" customHeight="1" thickBot="1">
      <c r="A4" s="6" t="s">
        <v>414</v>
      </c>
      <c r="B4" s="6"/>
      <c r="C4" s="6"/>
      <c r="D4" s="6"/>
      <c r="E4" s="7">
        <f>E8+E30+E6</f>
        <v>30193</v>
      </c>
    </row>
    <row r="5" spans="1:5" ht="10.5" customHeight="1" thickBot="1">
      <c r="A5" s="5"/>
      <c r="B5" s="5"/>
      <c r="C5" s="5"/>
      <c r="D5" s="5"/>
      <c r="E5" s="15"/>
    </row>
    <row r="6" spans="1:5" s="83" customFormat="1" ht="16.5" customHeight="1" thickBot="1">
      <c r="A6" s="204" t="s">
        <v>415</v>
      </c>
      <c r="B6" s="204"/>
      <c r="C6" s="204"/>
      <c r="D6" s="205"/>
      <c r="E6" s="206">
        <f>SUM(E7:E7)</f>
        <v>0</v>
      </c>
    </row>
    <row r="7" spans="1:5" s="83" customFormat="1" ht="12.75" customHeight="1" thickBot="1">
      <c r="A7" s="82"/>
      <c r="B7" s="165"/>
      <c r="C7" s="165"/>
      <c r="D7" s="165"/>
      <c r="E7" s="166"/>
    </row>
    <row r="8" spans="1:5" s="83" customFormat="1" ht="16.5" customHeight="1" thickBot="1">
      <c r="A8" s="204" t="s">
        <v>162</v>
      </c>
      <c r="B8" s="204"/>
      <c r="C8" s="204"/>
      <c r="D8" s="205"/>
      <c r="E8" s="206">
        <f>SUM(E10:E29)</f>
        <v>27773</v>
      </c>
    </row>
    <row r="9" spans="1:5" s="83" customFormat="1" ht="16.5" customHeight="1">
      <c r="A9" s="296"/>
      <c r="B9" s="165"/>
      <c r="C9" s="165"/>
      <c r="D9" s="210"/>
      <c r="E9" s="248"/>
    </row>
    <row r="10" spans="1:5" s="83" customFormat="1" ht="16.5" customHeight="1">
      <c r="A10" s="278" t="s">
        <v>140</v>
      </c>
      <c r="B10" s="94"/>
      <c r="C10" s="94"/>
      <c r="D10" s="207"/>
      <c r="E10" s="86">
        <v>13830</v>
      </c>
    </row>
    <row r="11" spans="1:5" s="83" customFormat="1" ht="16.5" customHeight="1">
      <c r="A11" s="278" t="s">
        <v>416</v>
      </c>
      <c r="B11" s="94"/>
      <c r="C11" s="94"/>
      <c r="D11" s="207"/>
      <c r="E11" s="170">
        <v>350</v>
      </c>
    </row>
    <row r="12" spans="1:5" s="83" customFormat="1" ht="16.5" customHeight="1">
      <c r="A12" s="242" t="s">
        <v>417</v>
      </c>
      <c r="B12" s="85"/>
      <c r="C12" s="85"/>
      <c r="D12" s="208"/>
      <c r="E12" s="170">
        <v>800</v>
      </c>
    </row>
    <row r="13" spans="1:5" s="83" customFormat="1" ht="16.5" customHeight="1">
      <c r="A13" s="243" t="s">
        <v>418</v>
      </c>
      <c r="B13" s="85"/>
      <c r="C13" s="85"/>
      <c r="D13" s="208"/>
      <c r="E13" s="170">
        <v>60</v>
      </c>
    </row>
    <row r="14" spans="1:5" s="83" customFormat="1" ht="16.5" customHeight="1">
      <c r="A14" s="243" t="s">
        <v>419</v>
      </c>
      <c r="B14" s="85"/>
      <c r="C14" s="85"/>
      <c r="D14" s="208"/>
      <c r="E14" s="170">
        <v>40</v>
      </c>
    </row>
    <row r="15" spans="1:5" s="83" customFormat="1" ht="16.5" customHeight="1">
      <c r="A15" s="243" t="s">
        <v>420</v>
      </c>
      <c r="B15" s="85"/>
      <c r="C15" s="85"/>
      <c r="D15" s="208"/>
      <c r="E15" s="170">
        <v>200</v>
      </c>
    </row>
    <row r="16" spans="1:5" s="83" customFormat="1" ht="16.5" customHeight="1">
      <c r="A16" s="243" t="s">
        <v>421</v>
      </c>
      <c r="B16" s="85"/>
      <c r="C16" s="85"/>
      <c r="D16" s="208"/>
      <c r="E16" s="170">
        <v>165</v>
      </c>
    </row>
    <row r="17" spans="1:5" s="81" customFormat="1" ht="16.5" customHeight="1">
      <c r="A17" s="278" t="s">
        <v>422</v>
      </c>
      <c r="B17" s="94"/>
      <c r="C17" s="94"/>
      <c r="D17" s="207"/>
      <c r="E17" s="170">
        <v>1000</v>
      </c>
    </row>
    <row r="18" spans="1:5" s="83" customFormat="1" ht="16.5" customHeight="1">
      <c r="A18" s="278" t="s">
        <v>423</v>
      </c>
      <c r="B18" s="169"/>
      <c r="C18" s="169"/>
      <c r="D18" s="207"/>
      <c r="E18" s="170">
        <v>150</v>
      </c>
    </row>
    <row r="19" spans="1:5" s="83" customFormat="1" ht="16.5" customHeight="1">
      <c r="A19" s="278" t="s">
        <v>424</v>
      </c>
      <c r="B19" s="169"/>
      <c r="C19" s="169"/>
      <c r="D19" s="207"/>
      <c r="E19" s="170">
        <v>2200</v>
      </c>
    </row>
    <row r="20" spans="1:5" s="83" customFormat="1" ht="16.5" customHeight="1">
      <c r="A20" s="243" t="s">
        <v>425</v>
      </c>
      <c r="B20" s="169"/>
      <c r="C20" s="169"/>
      <c r="D20" s="207"/>
      <c r="E20" s="170">
        <v>200</v>
      </c>
    </row>
    <row r="21" spans="1:5" s="83" customFormat="1" ht="16.5" customHeight="1">
      <c r="A21" s="243" t="s">
        <v>426</v>
      </c>
      <c r="B21" s="169"/>
      <c r="C21" s="169"/>
      <c r="D21" s="207"/>
      <c r="E21" s="170">
        <v>3300</v>
      </c>
    </row>
    <row r="22" spans="1:5" s="83" customFormat="1" ht="16.5" customHeight="1">
      <c r="A22" s="243" t="s">
        <v>427</v>
      </c>
      <c r="B22" s="169"/>
      <c r="C22" s="169"/>
      <c r="D22" s="207"/>
      <c r="E22" s="170">
        <v>750</v>
      </c>
    </row>
    <row r="23" spans="1:5" s="83" customFormat="1" ht="16.5" customHeight="1">
      <c r="A23" s="261" t="s">
        <v>428</v>
      </c>
      <c r="B23" s="94"/>
      <c r="C23" s="94"/>
      <c r="D23" s="207"/>
      <c r="E23" s="264">
        <v>800</v>
      </c>
    </row>
    <row r="24" spans="1:5" s="83" customFormat="1" ht="16.5" customHeight="1">
      <c r="A24" s="261" t="s">
        <v>429</v>
      </c>
      <c r="B24" s="94"/>
      <c r="C24" s="94"/>
      <c r="D24" s="207"/>
      <c r="E24" s="264">
        <v>1898</v>
      </c>
    </row>
    <row r="25" spans="1:5" s="83" customFormat="1" ht="16.5" customHeight="1">
      <c r="A25" s="261" t="s">
        <v>430</v>
      </c>
      <c r="B25" s="94"/>
      <c r="C25" s="94"/>
      <c r="D25" s="207"/>
      <c r="E25" s="264">
        <v>300</v>
      </c>
    </row>
    <row r="26" spans="1:5" s="83" customFormat="1" ht="16.5" customHeight="1">
      <c r="A26" s="261" t="s">
        <v>431</v>
      </c>
      <c r="B26" s="94"/>
      <c r="C26" s="94"/>
      <c r="D26" s="207"/>
      <c r="E26" s="264">
        <v>150</v>
      </c>
    </row>
    <row r="27" spans="1:5" s="83" customFormat="1" ht="16.5" customHeight="1">
      <c r="A27" s="261" t="s">
        <v>432</v>
      </c>
      <c r="B27" s="94"/>
      <c r="C27" s="94"/>
      <c r="D27" s="207"/>
      <c r="E27" s="264">
        <v>1500</v>
      </c>
    </row>
    <row r="28" spans="1:5" s="83" customFormat="1" ht="16.5" customHeight="1">
      <c r="A28" s="130" t="s">
        <v>433</v>
      </c>
      <c r="B28" s="94"/>
      <c r="C28" s="94"/>
      <c r="D28" s="207"/>
      <c r="E28" s="264">
        <v>80</v>
      </c>
    </row>
    <row r="29" spans="1:5" s="83" customFormat="1" ht="16.5" customHeight="1" thickBot="1">
      <c r="A29" s="266"/>
      <c r="B29" s="171"/>
      <c r="C29" s="171"/>
      <c r="D29" s="241"/>
      <c r="E29" s="170"/>
    </row>
    <row r="30" spans="1:5" s="83" customFormat="1" ht="16.5" customHeight="1" thickBot="1">
      <c r="A30" s="209" t="s">
        <v>178</v>
      </c>
      <c r="B30" s="195"/>
      <c r="C30" s="195"/>
      <c r="D30" s="205"/>
      <c r="E30" s="206">
        <f>SUM(E32:E34)</f>
        <v>2420</v>
      </c>
    </row>
    <row r="31" spans="1:5" s="83" customFormat="1" ht="16.5" customHeight="1">
      <c r="A31" s="282"/>
      <c r="B31" s="173"/>
      <c r="C31" s="173"/>
      <c r="D31" s="210"/>
      <c r="E31" s="248"/>
    </row>
    <row r="32" spans="1:5" s="83" customFormat="1" ht="16.5" customHeight="1">
      <c r="A32" s="290" t="s">
        <v>434</v>
      </c>
      <c r="B32" s="111"/>
      <c r="C32" s="111"/>
      <c r="D32" s="207"/>
      <c r="E32" s="86">
        <v>350</v>
      </c>
    </row>
    <row r="33" spans="1:5" s="83" customFormat="1" ht="16.5" customHeight="1">
      <c r="A33" s="291" t="s">
        <v>435</v>
      </c>
      <c r="B33" s="292"/>
      <c r="C33" s="111"/>
      <c r="D33" s="207"/>
      <c r="E33" s="86">
        <v>1500</v>
      </c>
    </row>
    <row r="34" spans="1:5" s="83" customFormat="1" ht="16.5" customHeight="1">
      <c r="A34" s="263" t="s">
        <v>436</v>
      </c>
      <c r="B34" s="111"/>
      <c r="C34" s="111"/>
      <c r="D34" s="207"/>
      <c r="E34" s="86">
        <v>570</v>
      </c>
    </row>
    <row r="35" spans="1:5" s="83" customFormat="1" ht="16.5" customHeight="1" thickBot="1">
      <c r="A35" s="94"/>
      <c r="B35" s="94"/>
      <c r="C35" s="94"/>
      <c r="D35" s="211"/>
      <c r="E35" s="172"/>
    </row>
    <row r="36" spans="1:5" ht="16.5" customHeight="1" thickBot="1">
      <c r="A36" s="6" t="s">
        <v>185</v>
      </c>
      <c r="B36" s="6"/>
      <c r="C36" s="6"/>
      <c r="D36" s="212"/>
      <c r="E36" s="7">
        <f>E38+E53+E58+E68+E70+E81</f>
        <v>24252</v>
      </c>
    </row>
    <row r="37" spans="1:5" ht="16.5" customHeight="1" thickBot="1">
      <c r="A37" s="27"/>
      <c r="B37" s="27"/>
      <c r="C37" s="27"/>
      <c r="D37" s="213"/>
      <c r="E37" s="14"/>
    </row>
    <row r="38" spans="1:5" s="83" customFormat="1" ht="16.5" customHeight="1" thickBot="1">
      <c r="A38" s="195" t="s">
        <v>186</v>
      </c>
      <c r="B38" s="195"/>
      <c r="C38" s="195"/>
      <c r="D38" s="205"/>
      <c r="E38" s="206">
        <f>E39+E45+E51</f>
        <v>3236</v>
      </c>
    </row>
    <row r="39" spans="1:5" s="83" customFormat="1" ht="16.5" customHeight="1">
      <c r="A39" s="174" t="s">
        <v>188</v>
      </c>
      <c r="B39" s="169"/>
      <c r="C39" s="169"/>
      <c r="D39" s="214"/>
      <c r="E39" s="175">
        <f>SUM(E40:E43)</f>
        <v>1166</v>
      </c>
    </row>
    <row r="40" spans="1:5" s="83" customFormat="1" ht="16.5" customHeight="1">
      <c r="A40" s="267" t="s">
        <v>437</v>
      </c>
      <c r="B40" s="169"/>
      <c r="C40" s="169"/>
      <c r="D40" s="280"/>
      <c r="E40" s="264">
        <v>400</v>
      </c>
    </row>
    <row r="41" spans="1:5" s="83" customFormat="1" ht="16.5" customHeight="1">
      <c r="A41" s="267" t="s">
        <v>438</v>
      </c>
      <c r="B41" s="169"/>
      <c r="C41" s="169"/>
      <c r="D41" s="280"/>
      <c r="E41" s="264">
        <v>200</v>
      </c>
    </row>
    <row r="42" spans="1:5" s="83" customFormat="1" ht="16.5" customHeight="1">
      <c r="A42" s="267" t="s">
        <v>439</v>
      </c>
      <c r="B42" s="169"/>
      <c r="C42" s="169"/>
      <c r="D42" s="280"/>
      <c r="E42" s="264">
        <v>100</v>
      </c>
    </row>
    <row r="43" spans="1:5" s="83" customFormat="1" ht="16.5" customHeight="1">
      <c r="A43" s="267" t="s">
        <v>440</v>
      </c>
      <c r="B43" s="169"/>
      <c r="C43" s="169"/>
      <c r="D43" s="214"/>
      <c r="E43" s="268">
        <v>466</v>
      </c>
    </row>
    <row r="44" spans="1:5" s="83" customFormat="1" ht="16.5" customHeight="1">
      <c r="A44" s="159"/>
      <c r="B44" s="167"/>
      <c r="C44" s="167"/>
      <c r="D44" s="215"/>
      <c r="E44" s="176"/>
    </row>
    <row r="45" spans="1:5" s="83" customFormat="1" ht="16.5" customHeight="1">
      <c r="A45" s="174" t="s">
        <v>195</v>
      </c>
      <c r="B45" s="244"/>
      <c r="C45" s="177"/>
      <c r="D45" s="214"/>
      <c r="E45" s="175">
        <f>SUM(E46:E50)</f>
        <v>2070</v>
      </c>
    </row>
    <row r="46" spans="1:5" s="83" customFormat="1" ht="16.5" customHeight="1">
      <c r="A46" s="169" t="s">
        <v>441</v>
      </c>
      <c r="B46" s="94"/>
      <c r="C46" s="169"/>
      <c r="D46" s="293"/>
      <c r="E46" s="170">
        <v>200</v>
      </c>
    </row>
    <row r="47" spans="1:5" s="83" customFormat="1" ht="16.5" customHeight="1">
      <c r="A47" s="169" t="s">
        <v>442</v>
      </c>
      <c r="B47" s="94"/>
      <c r="C47" s="169"/>
      <c r="D47" s="293"/>
      <c r="E47" s="170">
        <v>320</v>
      </c>
    </row>
    <row r="48" spans="1:5" s="83" customFormat="1" ht="16.5" customHeight="1">
      <c r="A48" s="169" t="s">
        <v>443</v>
      </c>
      <c r="B48" s="94"/>
      <c r="C48" s="169"/>
      <c r="D48" s="293"/>
      <c r="E48" s="170">
        <v>1000</v>
      </c>
    </row>
    <row r="49" spans="1:5" s="83" customFormat="1" ht="16.5" customHeight="1">
      <c r="A49" s="169" t="s">
        <v>444</v>
      </c>
      <c r="B49" s="94"/>
      <c r="C49" s="169"/>
      <c r="D49" s="293"/>
      <c r="E49" s="170">
        <v>50</v>
      </c>
    </row>
    <row r="50" spans="1:5" s="83" customFormat="1" ht="16.5" customHeight="1">
      <c r="A50" s="94" t="s">
        <v>445</v>
      </c>
      <c r="B50" s="244"/>
      <c r="C50" s="177"/>
      <c r="D50" s="214"/>
      <c r="E50" s="170">
        <v>500</v>
      </c>
    </row>
    <row r="51" spans="1:5" s="83" customFormat="1" ht="16.5" customHeight="1">
      <c r="A51" s="247" t="s">
        <v>202</v>
      </c>
      <c r="B51" s="82"/>
      <c r="C51" s="82"/>
      <c r="D51" s="81"/>
      <c r="E51" s="178">
        <f>SUM(E52:E52)</f>
        <v>0</v>
      </c>
    </row>
    <row r="52" spans="1:5" s="83" customFormat="1" ht="16.5" customHeight="1" thickBot="1">
      <c r="A52" s="94"/>
      <c r="B52" s="94"/>
      <c r="C52" s="94"/>
      <c r="D52" s="207"/>
      <c r="E52" s="176"/>
    </row>
    <row r="53" spans="1:5" s="83" customFormat="1" ht="16.5" customHeight="1" thickBot="1">
      <c r="A53" s="195" t="s">
        <v>243</v>
      </c>
      <c r="B53" s="195"/>
      <c r="C53" s="195"/>
      <c r="D53" s="205"/>
      <c r="E53" s="206">
        <f>SUM(E55:E57)</f>
        <v>350</v>
      </c>
    </row>
    <row r="54" spans="1:5" s="83" customFormat="1" ht="14.25" customHeight="1">
      <c r="A54" s="173"/>
      <c r="B54" s="173"/>
      <c r="C54" s="173"/>
      <c r="D54" s="281"/>
      <c r="E54" s="198"/>
    </row>
    <row r="55" spans="1:5" s="83" customFormat="1" ht="16.5" customHeight="1">
      <c r="A55" s="122" t="s">
        <v>446</v>
      </c>
      <c r="B55" s="111"/>
      <c r="C55" s="111"/>
      <c r="D55" s="211"/>
      <c r="E55" s="265">
        <v>300</v>
      </c>
    </row>
    <row r="56" spans="1:5" s="83" customFormat="1" ht="16.5" customHeight="1">
      <c r="A56" s="269" t="s">
        <v>447</v>
      </c>
      <c r="B56" s="111"/>
      <c r="C56" s="111"/>
      <c r="D56" s="207"/>
      <c r="E56" s="265">
        <v>50</v>
      </c>
    </row>
    <row r="57" spans="1:5" s="89" customFormat="1" ht="15.75" customHeight="1" thickBot="1">
      <c r="A57" s="179"/>
      <c r="B57" s="180"/>
      <c r="C57" s="180"/>
      <c r="D57" s="210"/>
      <c r="E57" s="181"/>
    </row>
    <row r="58" spans="1:5" s="83" customFormat="1" ht="16.5" customHeight="1" thickBot="1">
      <c r="A58" s="195" t="s">
        <v>256</v>
      </c>
      <c r="B58" s="195"/>
      <c r="C58" s="195"/>
      <c r="D58" s="205"/>
      <c r="E58" s="206">
        <f>SUM(E60:E66)</f>
        <v>16450</v>
      </c>
    </row>
    <row r="59" spans="1:5" s="83" customFormat="1" ht="16.5" customHeight="1">
      <c r="A59" s="235"/>
      <c r="B59" s="235"/>
      <c r="C59" s="235"/>
      <c r="D59" s="249"/>
      <c r="E59" s="250"/>
    </row>
    <row r="60" spans="1:5" s="83" customFormat="1" ht="16.5" customHeight="1">
      <c r="A60" s="94" t="s">
        <v>448</v>
      </c>
      <c r="B60" s="111"/>
      <c r="C60" s="111"/>
      <c r="D60" s="207"/>
      <c r="E60" s="86">
        <v>100</v>
      </c>
    </row>
    <row r="61" spans="1:5" s="83" customFormat="1" ht="16.5" customHeight="1">
      <c r="A61" s="269" t="s">
        <v>449</v>
      </c>
      <c r="B61" s="189"/>
      <c r="C61" s="189"/>
      <c r="D61" s="208"/>
      <c r="E61" s="265">
        <v>1000</v>
      </c>
    </row>
    <row r="62" spans="1:5" s="83" customFormat="1" ht="16.5" customHeight="1">
      <c r="A62" s="270" t="s">
        <v>450</v>
      </c>
      <c r="B62" s="111"/>
      <c r="C62" s="111"/>
      <c r="D62" s="207"/>
      <c r="E62" s="265">
        <v>70</v>
      </c>
    </row>
    <row r="63" spans="1:5" s="83" customFormat="1" ht="16.5" customHeight="1">
      <c r="A63" s="270" t="s">
        <v>451</v>
      </c>
      <c r="B63" s="111"/>
      <c r="C63" s="111"/>
      <c r="D63" s="207"/>
      <c r="E63" s="265">
        <v>250</v>
      </c>
    </row>
    <row r="64" spans="1:5" s="83" customFormat="1" ht="16.5" customHeight="1">
      <c r="A64" s="270" t="s">
        <v>452</v>
      </c>
      <c r="B64" s="111"/>
      <c r="C64" s="111"/>
      <c r="D64" s="207"/>
      <c r="E64" s="265">
        <v>1000</v>
      </c>
    </row>
    <row r="65" spans="1:5" s="83" customFormat="1" ht="16.5" customHeight="1">
      <c r="A65" s="94" t="s">
        <v>453</v>
      </c>
      <c r="B65" s="111"/>
      <c r="C65" s="111"/>
      <c r="D65" s="207"/>
      <c r="E65" s="265">
        <v>230</v>
      </c>
    </row>
    <row r="66" spans="1:5" s="83" customFormat="1" ht="16.5" customHeight="1">
      <c r="A66" s="94" t="s">
        <v>454</v>
      </c>
      <c r="B66" s="111"/>
      <c r="C66" s="94"/>
      <c r="D66" s="211"/>
      <c r="E66" s="86">
        <v>13800</v>
      </c>
    </row>
    <row r="67" spans="1:5" s="83" customFormat="1" ht="16.5" customHeight="1" thickBot="1">
      <c r="A67" s="82"/>
      <c r="B67" s="173"/>
      <c r="C67" s="82"/>
      <c r="D67" s="210"/>
      <c r="E67" s="182"/>
    </row>
    <row r="68" spans="1:5" s="83" customFormat="1" ht="16.5" customHeight="1" thickBot="1">
      <c r="A68" s="195" t="s">
        <v>274</v>
      </c>
      <c r="B68" s="195"/>
      <c r="C68" s="195"/>
      <c r="D68" s="195"/>
      <c r="E68" s="206">
        <f>SUM(E69:E69)</f>
        <v>0</v>
      </c>
    </row>
    <row r="69" spans="1:5" s="83" customFormat="1" ht="16.5" customHeight="1" thickBot="1">
      <c r="A69" s="183"/>
      <c r="B69" s="183"/>
      <c r="C69" s="183"/>
      <c r="D69" s="183"/>
      <c r="E69" s="184"/>
    </row>
    <row r="70" spans="1:5" s="83" customFormat="1" ht="16.5" customHeight="1" thickBot="1">
      <c r="A70" s="195" t="s">
        <v>278</v>
      </c>
      <c r="B70" s="195"/>
      <c r="C70" s="195"/>
      <c r="D70" s="205"/>
      <c r="E70" s="206">
        <f>SUM(E72:E79)</f>
        <v>4216</v>
      </c>
    </row>
    <row r="71" spans="1:5" s="83" customFormat="1" ht="16.5" customHeight="1">
      <c r="A71" s="173"/>
      <c r="B71" s="173"/>
      <c r="C71" s="173"/>
      <c r="D71" s="210"/>
      <c r="E71" s="248"/>
    </row>
    <row r="72" spans="1:5" s="83" customFormat="1" ht="16.5" customHeight="1">
      <c r="A72" s="94" t="s">
        <v>455</v>
      </c>
      <c r="B72" s="111"/>
      <c r="C72" s="111"/>
      <c r="D72" s="207"/>
      <c r="E72" s="86">
        <v>580</v>
      </c>
    </row>
    <row r="73" spans="1:5" s="83" customFormat="1" ht="16.5" customHeight="1">
      <c r="A73" s="94" t="s">
        <v>456</v>
      </c>
      <c r="B73" s="94"/>
      <c r="C73" s="94"/>
      <c r="D73" s="185"/>
      <c r="E73" s="86">
        <v>250</v>
      </c>
    </row>
    <row r="74" spans="1:5" s="83" customFormat="1" ht="16.5" customHeight="1">
      <c r="A74" s="94" t="s">
        <v>457</v>
      </c>
      <c r="B74" s="169"/>
      <c r="C74" s="169"/>
      <c r="D74" s="293"/>
      <c r="E74" s="86">
        <v>50</v>
      </c>
    </row>
    <row r="75" spans="1:5" s="188" customFormat="1" ht="16.5" customHeight="1">
      <c r="A75" s="94" t="s">
        <v>458</v>
      </c>
      <c r="B75" s="186"/>
      <c r="C75" s="186"/>
      <c r="D75" s="216"/>
      <c r="E75" s="86">
        <v>750</v>
      </c>
    </row>
    <row r="76" spans="1:5" s="188" customFormat="1" ht="16.5" customHeight="1">
      <c r="A76" s="271" t="s">
        <v>459</v>
      </c>
      <c r="B76" s="189"/>
      <c r="C76" s="186"/>
      <c r="D76" s="216"/>
      <c r="E76" s="273">
        <v>500</v>
      </c>
    </row>
    <row r="77" spans="1:5" s="188" customFormat="1" ht="16.5" customHeight="1">
      <c r="A77" s="272" t="s">
        <v>354</v>
      </c>
      <c r="B77" s="189"/>
      <c r="C77" s="186"/>
      <c r="D77" s="216"/>
      <c r="E77" s="273">
        <v>150</v>
      </c>
    </row>
    <row r="78" spans="1:5" s="188" customFormat="1" ht="16.5" customHeight="1">
      <c r="A78" s="272" t="s">
        <v>460</v>
      </c>
      <c r="B78" s="189"/>
      <c r="C78" s="186"/>
      <c r="D78" s="216"/>
      <c r="E78" s="273">
        <v>1900</v>
      </c>
    </row>
    <row r="79" spans="1:5" s="188" customFormat="1" ht="16.5" customHeight="1">
      <c r="A79" s="272" t="s">
        <v>461</v>
      </c>
      <c r="B79" s="189"/>
      <c r="C79" s="189"/>
      <c r="D79" s="208"/>
      <c r="E79" s="274">
        <v>36</v>
      </c>
    </row>
    <row r="80" spans="1:5" s="83" customFormat="1" ht="16.5" customHeight="1" thickBot="1">
      <c r="A80" s="89"/>
      <c r="B80" s="89"/>
      <c r="D80" s="217"/>
      <c r="E80" s="190"/>
    </row>
    <row r="81" spans="1:5" s="83" customFormat="1" ht="16.5" customHeight="1" thickBot="1">
      <c r="A81" s="204" t="s">
        <v>311</v>
      </c>
      <c r="B81" s="195"/>
      <c r="C81" s="195"/>
      <c r="D81" s="195"/>
      <c r="E81" s="206">
        <f>SUM(E82:E82)</f>
        <v>0</v>
      </c>
    </row>
    <row r="82" spans="1:5" ht="13.5" customHeight="1" thickBot="1">
      <c r="A82" s="295"/>
      <c r="B82" s="247"/>
      <c r="C82" s="247"/>
      <c r="D82" s="247"/>
      <c r="E82" s="260"/>
    </row>
    <row r="83" spans="1:5" ht="16.5" customHeight="1" thickBot="1">
      <c r="A83" s="6" t="s">
        <v>462</v>
      </c>
      <c r="B83" s="6"/>
      <c r="C83" s="6"/>
      <c r="D83" s="212"/>
      <c r="E83" s="7">
        <f>SUM(E85:E85)</f>
        <v>450</v>
      </c>
    </row>
    <row r="84" spans="1:5" ht="15" customHeight="1">
      <c r="A84" s="305"/>
      <c r="B84" s="305"/>
      <c r="C84" s="305"/>
      <c r="D84" s="306"/>
      <c r="E84" s="307"/>
    </row>
    <row r="85" spans="1:5" ht="16.5" customHeight="1">
      <c r="A85" s="82" t="s">
        <v>463</v>
      </c>
      <c r="B85" s="5"/>
      <c r="C85" s="5"/>
      <c r="D85" s="245"/>
      <c r="E85" s="88">
        <v>450</v>
      </c>
    </row>
    <row r="86" spans="1:5" ht="15" customHeight="1" thickBot="1">
      <c r="A86" s="85"/>
      <c r="B86" s="85"/>
      <c r="C86" s="85"/>
      <c r="D86" s="85"/>
      <c r="E86" s="87"/>
    </row>
    <row r="87" spans="1:5" ht="16.5" customHeight="1" thickBot="1">
      <c r="A87" s="6" t="s">
        <v>347</v>
      </c>
      <c r="B87" s="6"/>
      <c r="C87" s="6"/>
      <c r="D87" s="6"/>
      <c r="E87" s="7">
        <f>SUM(E89:E91)</f>
        <v>1470</v>
      </c>
    </row>
    <row r="88" spans="1:5" ht="16.5" customHeight="1">
      <c r="A88" s="5"/>
      <c r="B88" s="5"/>
      <c r="C88" s="5"/>
      <c r="D88" s="5"/>
      <c r="E88" s="33"/>
    </row>
    <row r="89" spans="1:5" s="83" customFormat="1" ht="16.5" customHeight="1">
      <c r="A89" s="94" t="s">
        <v>464</v>
      </c>
      <c r="B89" s="94"/>
      <c r="C89" s="94"/>
      <c r="D89" s="94"/>
      <c r="E89" s="86">
        <v>200</v>
      </c>
    </row>
    <row r="90" spans="1:5" s="83" customFormat="1" ht="16.5" customHeight="1">
      <c r="A90" s="82" t="s">
        <v>465</v>
      </c>
      <c r="B90" s="82"/>
      <c r="C90" s="82"/>
      <c r="D90" s="82"/>
      <c r="E90" s="88">
        <v>770</v>
      </c>
    </row>
    <row r="91" spans="1:5" s="83" customFormat="1" ht="16.5" customHeight="1">
      <c r="A91" s="85" t="s">
        <v>466</v>
      </c>
      <c r="B91" s="85"/>
      <c r="C91" s="85"/>
      <c r="D91" s="85"/>
      <c r="E91" s="86">
        <v>500</v>
      </c>
    </row>
    <row r="92" spans="1:5" ht="14.25" customHeight="1" thickBot="1">
      <c r="A92" s="5"/>
      <c r="B92" s="5"/>
      <c r="C92" s="5"/>
      <c r="D92" s="5"/>
      <c r="E92" s="15"/>
    </row>
    <row r="93" spans="1:5" ht="16.5" customHeight="1" thickBot="1">
      <c r="A93" s="6" t="s">
        <v>467</v>
      </c>
      <c r="B93" s="6"/>
      <c r="C93" s="6"/>
      <c r="D93" s="212"/>
      <c r="E93" s="7">
        <f>SUM(E95:E97)</f>
        <v>1600</v>
      </c>
    </row>
    <row r="94" spans="1:5" ht="16.5" customHeight="1">
      <c r="A94" s="5"/>
      <c r="B94" s="5"/>
      <c r="C94" s="5"/>
      <c r="D94" s="245"/>
      <c r="E94" s="33"/>
    </row>
    <row r="95" spans="1:5" s="83" customFormat="1" ht="16.5" customHeight="1">
      <c r="A95" s="85" t="s">
        <v>468</v>
      </c>
      <c r="B95" s="85"/>
      <c r="C95" s="85"/>
      <c r="D95" s="85"/>
      <c r="E95" s="86">
        <v>800</v>
      </c>
    </row>
    <row r="96" spans="1:5" s="83" customFormat="1" ht="16.5" customHeight="1">
      <c r="A96" s="85" t="s">
        <v>469</v>
      </c>
      <c r="B96" s="85"/>
      <c r="C96" s="85"/>
      <c r="D96" s="85"/>
      <c r="E96" s="86">
        <v>200</v>
      </c>
    </row>
    <row r="97" spans="1:5" s="83" customFormat="1" ht="16.5" customHeight="1">
      <c r="A97" s="258" t="s">
        <v>470</v>
      </c>
      <c r="B97" s="85"/>
      <c r="C97" s="85"/>
      <c r="D97" s="85"/>
      <c r="E97" s="86">
        <v>600</v>
      </c>
    </row>
    <row r="98" spans="1:5" ht="16.5" customHeight="1" thickBot="1">
      <c r="A98" s="29"/>
      <c r="E98" s="26"/>
    </row>
    <row r="99" spans="1:5" ht="16.5" customHeight="1" thickBot="1">
      <c r="A99" s="6" t="s">
        <v>471</v>
      </c>
      <c r="B99" s="6"/>
      <c r="C99" s="6"/>
      <c r="D99" s="6"/>
      <c r="E99" s="7">
        <f>SUM(E101:E102)</f>
        <v>4450</v>
      </c>
    </row>
    <row r="100" spans="1:5" ht="10.5" customHeight="1">
      <c r="A100" s="19"/>
      <c r="B100" s="19"/>
      <c r="C100" s="19"/>
      <c r="D100" s="19"/>
      <c r="E100" s="20"/>
    </row>
    <row r="101" spans="1:5" s="83" customFormat="1" ht="16.5" customHeight="1">
      <c r="A101" s="85" t="s">
        <v>18</v>
      </c>
      <c r="B101" s="111"/>
      <c r="C101" s="111"/>
      <c r="D101" s="111"/>
      <c r="E101" s="87">
        <f>FŽP!E34</f>
        <v>0</v>
      </c>
    </row>
    <row r="102" spans="1:5" s="83" customFormat="1" ht="16.5" customHeight="1" thickBot="1">
      <c r="A102" s="85" t="s">
        <v>19</v>
      </c>
      <c r="B102" s="111"/>
      <c r="C102" s="111"/>
      <c r="D102" s="111"/>
      <c r="E102" s="87">
        <f>'FPR MPZ'!E25</f>
        <v>4450</v>
      </c>
    </row>
    <row r="103" spans="1:5" ht="16.5" customHeight="1" thickBot="1">
      <c r="A103" s="218" t="s">
        <v>472</v>
      </c>
      <c r="B103" s="30"/>
      <c r="C103" s="218"/>
      <c r="D103" s="218"/>
      <c r="E103" s="219">
        <f>E4+E36+E83+E87+E93</f>
        <v>57965</v>
      </c>
    </row>
    <row r="104" spans="1:5" ht="15.75" customHeight="1" thickBot="1">
      <c r="A104" s="220"/>
      <c r="B104" s="31"/>
      <c r="C104" s="220"/>
      <c r="D104" s="220"/>
      <c r="E104" s="221"/>
    </row>
    <row r="105" spans="1:5" ht="16.5" customHeight="1" thickBot="1">
      <c r="A105" s="218" t="s">
        <v>473</v>
      </c>
      <c r="B105" s="30"/>
      <c r="C105" s="218"/>
      <c r="D105" s="218"/>
      <c r="E105" s="219">
        <f>E103+E99</f>
        <v>62415</v>
      </c>
    </row>
    <row r="106" spans="1:5" ht="16.5" customHeight="1">
      <c r="A106" s="29"/>
    </row>
    <row r="107" spans="1:5" ht="16.5" customHeight="1">
      <c r="A107" s="29"/>
      <c r="E107" s="8"/>
    </row>
    <row r="108" spans="1:5" ht="16.5" customHeight="1">
      <c r="A108" s="34"/>
      <c r="B108" s="17"/>
      <c r="E108" s="8"/>
    </row>
    <row r="109" spans="1:5" ht="16.5" customHeight="1">
      <c r="A109" s="34"/>
      <c r="B109" s="17"/>
      <c r="E109" s="8"/>
    </row>
    <row r="110" spans="1:5" ht="16.5" customHeight="1">
      <c r="A110" s="35"/>
      <c r="B110" s="17"/>
      <c r="E110" s="8"/>
    </row>
    <row r="111" spans="1:5" ht="16.5" customHeight="1">
      <c r="A111" s="35"/>
      <c r="B111" s="17"/>
      <c r="E111" s="8"/>
    </row>
    <row r="112" spans="1:5" ht="16.5" customHeight="1">
      <c r="A112" s="35"/>
      <c r="B112" s="17"/>
    </row>
    <row r="113" spans="1:2" ht="16.5" customHeight="1">
      <c r="A113" s="35"/>
      <c r="B113" s="17"/>
    </row>
    <row r="114" spans="1:2" ht="16.5" customHeight="1">
      <c r="A114" s="35"/>
      <c r="B114" s="17"/>
    </row>
    <row r="115" spans="1:2" ht="16.5" customHeight="1">
      <c r="A115" s="18"/>
      <c r="B115" s="17"/>
    </row>
    <row r="116" spans="1:2" ht="16.5" customHeight="1">
      <c r="A116" s="18"/>
      <c r="B116" s="17"/>
    </row>
    <row r="117" spans="1:2" ht="16.5" customHeight="1">
      <c r="A117" s="18"/>
      <c r="B117" s="17"/>
    </row>
    <row r="118" spans="1:2" ht="16.5" customHeight="1">
      <c r="A118" s="18"/>
      <c r="B118" s="17"/>
    </row>
    <row r="119" spans="1:2" ht="16.5" customHeight="1">
      <c r="A119" s="18"/>
      <c r="B119" s="17"/>
    </row>
  </sheetData>
  <mergeCells count="2">
    <mergeCell ref="A1:E1"/>
    <mergeCell ref="A2:E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rstPageNumber="31" orientation="portrait" useFirstPageNumber="1" r:id="rId1"/>
  <headerFooter alignWithMargins="0">
    <oddHeader>&amp;R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H8" sqref="H8"/>
    </sheetView>
  </sheetViews>
  <sheetFormatPr defaultRowHeight="16.5" customHeight="1"/>
  <cols>
    <col min="1" max="1" width="32.5703125" style="23" customWidth="1"/>
    <col min="2" max="2" width="15.42578125" style="23" customWidth="1"/>
    <col min="3" max="3" width="17.42578125" style="23" customWidth="1"/>
    <col min="4" max="4" width="16.28515625" style="23" customWidth="1"/>
    <col min="5" max="5" width="33.5703125" style="22" customWidth="1"/>
    <col min="6" max="6" width="1.42578125" style="23" customWidth="1"/>
    <col min="7" max="7" width="17.5703125" style="23" customWidth="1"/>
    <col min="8" max="16384" width="9.140625" style="23"/>
  </cols>
  <sheetData>
    <row r="1" spans="1:7" s="37" customFormat="1" ht="26.25" customHeight="1">
      <c r="A1" s="347" t="s">
        <v>11</v>
      </c>
      <c r="B1" s="347"/>
      <c r="C1" s="347"/>
      <c r="D1" s="347"/>
      <c r="E1" s="347"/>
    </row>
    <row r="2" spans="1:7" s="37" customFormat="1" ht="24" customHeight="1" thickBot="1">
      <c r="A2" s="344" t="s">
        <v>3</v>
      </c>
      <c r="B2" s="344"/>
      <c r="C2" s="344"/>
      <c r="D2" s="344"/>
      <c r="E2" s="344"/>
    </row>
    <row r="3" spans="1:7" s="83" customFormat="1" ht="20.25" customHeight="1" thickBot="1">
      <c r="A3" s="89"/>
      <c r="B3" s="89"/>
      <c r="C3" s="89"/>
      <c r="D3" s="89"/>
      <c r="E3" s="323"/>
    </row>
    <row r="4" spans="1:7" s="83" customFormat="1" ht="20.25" customHeight="1" thickBot="1">
      <c r="A4" s="195" t="s">
        <v>474</v>
      </c>
      <c r="B4" s="195"/>
      <c r="C4" s="195"/>
      <c r="D4" s="237"/>
      <c r="E4" s="237">
        <f>SUM(E6:E7)</f>
        <v>9918</v>
      </c>
    </row>
    <row r="5" spans="1:7" s="83" customFormat="1" ht="20.25" customHeight="1">
      <c r="A5" s="173"/>
      <c r="B5" s="173"/>
      <c r="C5" s="173"/>
      <c r="D5" s="198"/>
      <c r="E5" s="198"/>
    </row>
    <row r="6" spans="1:7" s="83" customFormat="1" ht="20.25" customHeight="1">
      <c r="A6" s="94" t="s">
        <v>475</v>
      </c>
      <c r="B6" s="111"/>
      <c r="C6" s="111"/>
      <c r="D6" s="86"/>
      <c r="E6" s="86">
        <v>9918</v>
      </c>
    </row>
    <row r="7" spans="1:7" s="83" customFormat="1" ht="20.25" customHeight="1" thickBot="1">
      <c r="A7" s="82"/>
      <c r="B7" s="82"/>
      <c r="C7" s="82"/>
      <c r="D7" s="88"/>
      <c r="E7" s="88"/>
    </row>
    <row r="8" spans="1:7" s="83" customFormat="1" ht="20.25" customHeight="1" thickBot="1">
      <c r="A8" s="195" t="s">
        <v>476</v>
      </c>
      <c r="B8" s="195"/>
      <c r="C8" s="195"/>
      <c r="D8" s="196"/>
      <c r="E8" s="196">
        <f>SUM(E9:E10)</f>
        <v>0</v>
      </c>
    </row>
    <row r="9" spans="1:7" s="83" customFormat="1" ht="20.25" customHeight="1">
      <c r="A9" s="315"/>
      <c r="B9" s="314"/>
      <c r="C9" s="314"/>
      <c r="D9" s="322"/>
      <c r="E9" s="103">
        <v>0</v>
      </c>
    </row>
    <row r="10" spans="1:7" s="83" customFormat="1" ht="20.25" customHeight="1" thickBot="1">
      <c r="A10" s="279"/>
      <c r="B10" s="279"/>
      <c r="C10" s="82"/>
      <c r="D10" s="88"/>
      <c r="E10" s="88"/>
    </row>
    <row r="11" spans="1:7" s="83" customFormat="1" ht="20.25" customHeight="1" thickBot="1">
      <c r="A11" s="195" t="s">
        <v>477</v>
      </c>
      <c r="B11" s="195"/>
      <c r="C11" s="195"/>
      <c r="D11" s="196"/>
      <c r="E11" s="196">
        <f>SUM(E12:E16)</f>
        <v>-37041</v>
      </c>
    </row>
    <row r="12" spans="1:7" s="83" customFormat="1" ht="20.25" customHeight="1">
      <c r="A12" s="82" t="s">
        <v>478</v>
      </c>
      <c r="B12" s="82"/>
      <c r="C12" s="82"/>
      <c r="D12" s="88"/>
      <c r="E12" s="88">
        <v>-3000</v>
      </c>
    </row>
    <row r="13" spans="1:7" s="83" customFormat="1" ht="20.25" customHeight="1">
      <c r="A13" s="94" t="s">
        <v>479</v>
      </c>
      <c r="B13" s="94"/>
      <c r="C13" s="94"/>
      <c r="D13" s="86"/>
      <c r="E13" s="86">
        <v>-720</v>
      </c>
    </row>
    <row r="14" spans="1:7" s="83" customFormat="1" ht="20.25" customHeight="1">
      <c r="A14" s="94" t="s">
        <v>480</v>
      </c>
      <c r="B14" s="94"/>
      <c r="C14" s="94"/>
      <c r="D14" s="86"/>
      <c r="E14" s="86">
        <v>-4959</v>
      </c>
    </row>
    <row r="15" spans="1:7" s="83" customFormat="1" ht="20.25" customHeight="1">
      <c r="A15" s="94" t="s">
        <v>481</v>
      </c>
      <c r="B15" s="94"/>
      <c r="C15" s="94"/>
      <c r="D15" s="86"/>
      <c r="E15" s="86">
        <v>-10200</v>
      </c>
      <c r="G15" s="81"/>
    </row>
    <row r="16" spans="1:7" s="83" customFormat="1" ht="20.25" customHeight="1">
      <c r="A16" s="94" t="s">
        <v>482</v>
      </c>
      <c r="B16" s="94"/>
      <c r="C16" s="94"/>
      <c r="D16" s="86"/>
      <c r="E16" s="86">
        <v>-18162</v>
      </c>
      <c r="G16" s="309"/>
    </row>
    <row r="17" spans="1:7" s="83" customFormat="1" ht="20.25" customHeight="1" thickBot="1">
      <c r="A17" s="82"/>
      <c r="B17" s="82"/>
      <c r="C17" s="82"/>
      <c r="D17" s="88"/>
      <c r="E17" s="88"/>
      <c r="G17" s="309"/>
    </row>
    <row r="18" spans="1:7" s="83" customFormat="1" ht="20.25" customHeight="1" thickBot="1">
      <c r="A18" s="195" t="s">
        <v>483</v>
      </c>
      <c r="B18" s="195"/>
      <c r="C18" s="195"/>
      <c r="D18" s="237"/>
      <c r="E18" s="196">
        <f>SUM(E19:E19)</f>
        <v>0</v>
      </c>
      <c r="G18" s="81"/>
    </row>
    <row r="19" spans="1:7" s="83" customFormat="1" ht="20.25" customHeight="1" thickBot="1">
      <c r="A19" s="82"/>
      <c r="B19" s="82"/>
      <c r="C19" s="82"/>
      <c r="D19" s="99"/>
      <c r="E19" s="88"/>
      <c r="G19" s="81"/>
    </row>
    <row r="20" spans="1:7" s="225" customFormat="1" ht="31.5" customHeight="1" thickTop="1" thickBot="1">
      <c r="A20" s="226" t="s">
        <v>484</v>
      </c>
      <c r="B20" s="226"/>
      <c r="C20" s="226"/>
      <c r="D20" s="316"/>
      <c r="E20" s="316">
        <f>E4+E8+E11+E18</f>
        <v>-27123</v>
      </c>
      <c r="G20" s="310"/>
    </row>
    <row r="21" spans="1:7" ht="16.5" customHeight="1">
      <c r="A21" s="29"/>
      <c r="B21" s="29"/>
      <c r="C21" s="29"/>
      <c r="D21" s="24"/>
      <c r="E21" s="21"/>
    </row>
    <row r="22" spans="1:7" ht="16.5" customHeight="1">
      <c r="A22" s="29"/>
      <c r="B22" s="29"/>
      <c r="C22" s="29"/>
      <c r="D22" s="24"/>
      <c r="E22" s="21"/>
    </row>
    <row r="23" spans="1:7" ht="16.5" customHeight="1">
      <c r="A23" s="29"/>
      <c r="B23" s="29"/>
      <c r="C23" s="29"/>
      <c r="D23" s="24"/>
      <c r="E23" s="21"/>
    </row>
    <row r="24" spans="1:7" ht="16.5" customHeight="1">
      <c r="A24" s="29"/>
      <c r="B24" s="29"/>
      <c r="C24" s="29"/>
      <c r="D24" s="29"/>
      <c r="E24" s="223"/>
    </row>
    <row r="25" spans="1:7" ht="16.5" customHeight="1">
      <c r="A25" s="29"/>
      <c r="B25" s="29"/>
      <c r="C25" s="29"/>
      <c r="D25" s="29"/>
      <c r="E25" s="21"/>
    </row>
    <row r="26" spans="1:7" ht="16.5" customHeight="1">
      <c r="A26" s="29"/>
      <c r="B26" s="29"/>
      <c r="C26" s="29"/>
      <c r="D26" s="29"/>
      <c r="E26" s="24"/>
    </row>
    <row r="27" spans="1:7" ht="16.5" customHeight="1">
      <c r="A27" s="29"/>
      <c r="B27" s="29"/>
      <c r="C27" s="29"/>
      <c r="D27" s="29"/>
      <c r="E27" s="24"/>
    </row>
    <row r="28" spans="1:7" ht="16.5" customHeight="1">
      <c r="A28" s="29"/>
      <c r="B28" s="29"/>
      <c r="C28" s="29"/>
      <c r="D28" s="29"/>
      <c r="E28" s="24"/>
    </row>
    <row r="45" spans="1:2" ht="16.5" customHeight="1">
      <c r="A45" s="1"/>
      <c r="B45" s="1"/>
    </row>
    <row r="53" spans="5:5" ht="16.5" customHeight="1">
      <c r="E53" s="21"/>
    </row>
  </sheetData>
  <mergeCells count="2">
    <mergeCell ref="A1:E1"/>
    <mergeCell ref="A2:E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rstPageNumber="33" orientation="portrait" useFirstPageNumber="1" horizontalDpi="4294967292" verticalDpi="300" r:id="rId1"/>
  <headerFooter alignWithMargins="0">
    <oddHeader>&amp;R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topLeftCell="A19" workbookViewId="0">
      <selection activeCell="I31" sqref="I31:J31"/>
    </sheetView>
  </sheetViews>
  <sheetFormatPr defaultRowHeight="17.25" customHeight="1"/>
  <cols>
    <col min="1" max="1" width="32.28515625" style="23" customWidth="1"/>
    <col min="2" max="3" width="9.140625" style="23"/>
    <col min="4" max="4" width="47.140625" style="23" customWidth="1"/>
    <col min="5" max="5" width="20.7109375" style="12" customWidth="1"/>
    <col min="6" max="16384" width="9.140625" style="23"/>
  </cols>
  <sheetData>
    <row r="1" spans="1:5" s="37" customFormat="1" ht="26.25" customHeight="1">
      <c r="A1" s="346" t="s">
        <v>11</v>
      </c>
      <c r="B1" s="347"/>
      <c r="C1" s="347"/>
      <c r="D1" s="347"/>
      <c r="E1" s="348"/>
    </row>
    <row r="2" spans="1:5" s="37" customFormat="1" ht="24" customHeight="1" thickBot="1">
      <c r="A2" s="343" t="s">
        <v>485</v>
      </c>
      <c r="B2" s="344"/>
      <c r="C2" s="344"/>
      <c r="D2" s="344"/>
      <c r="E2" s="345"/>
    </row>
    <row r="3" spans="1:5" ht="17.25" customHeight="1" thickBot="1">
      <c r="A3" s="253"/>
      <c r="E3" s="23"/>
    </row>
    <row r="4" spans="1:5" s="83" customFormat="1" ht="17.25" customHeight="1" thickBot="1">
      <c r="A4" s="195" t="s">
        <v>486</v>
      </c>
      <c r="B4" s="195"/>
      <c r="C4" s="195"/>
      <c r="D4" s="195"/>
      <c r="E4" s="196">
        <f>SUM(E5:E10)</f>
        <v>953</v>
      </c>
    </row>
    <row r="5" spans="1:5" s="83" customFormat="1" ht="17.25" customHeight="1">
      <c r="A5" s="85" t="s">
        <v>487</v>
      </c>
      <c r="B5" s="85"/>
      <c r="C5" s="85"/>
      <c r="D5" s="85"/>
      <c r="E5" s="87">
        <v>3</v>
      </c>
    </row>
    <row r="6" spans="1:5" s="83" customFormat="1" ht="17.25" customHeight="1">
      <c r="A6" s="85" t="s">
        <v>488</v>
      </c>
      <c r="B6" s="85"/>
      <c r="C6" s="85"/>
      <c r="D6" s="85"/>
      <c r="E6" s="87">
        <v>70</v>
      </c>
    </row>
    <row r="7" spans="1:5" s="83" customFormat="1" ht="17.25" customHeight="1">
      <c r="A7" s="85" t="s">
        <v>489</v>
      </c>
      <c r="B7" s="85"/>
      <c r="C7" s="85"/>
      <c r="D7" s="85"/>
      <c r="E7" s="87">
        <v>100</v>
      </c>
    </row>
    <row r="8" spans="1:5" s="83" customFormat="1" ht="17.25" customHeight="1">
      <c r="A8" s="85" t="s">
        <v>490</v>
      </c>
      <c r="B8" s="85"/>
      <c r="C8" s="85"/>
      <c r="D8" s="85"/>
      <c r="E8" s="87">
        <v>100</v>
      </c>
    </row>
    <row r="9" spans="1:5" s="83" customFormat="1" ht="17.25" customHeight="1">
      <c r="A9" s="85" t="s">
        <v>491</v>
      </c>
      <c r="B9" s="85"/>
      <c r="C9" s="85"/>
      <c r="D9" s="85"/>
      <c r="E9" s="86">
        <v>650</v>
      </c>
    </row>
    <row r="10" spans="1:5" s="83" customFormat="1" ht="17.25" customHeight="1">
      <c r="A10" s="94" t="s">
        <v>492</v>
      </c>
      <c r="B10" s="94"/>
      <c r="C10" s="94"/>
      <c r="D10" s="94"/>
      <c r="E10" s="86">
        <v>30</v>
      </c>
    </row>
    <row r="11" spans="1:5" s="83" customFormat="1" ht="17.25" customHeight="1" thickBot="1">
      <c r="A11" s="89"/>
      <c r="B11" s="89"/>
      <c r="C11" s="89"/>
      <c r="D11" s="89"/>
      <c r="E11" s="100"/>
    </row>
    <row r="12" spans="1:5" s="83" customFormat="1" ht="17.25" customHeight="1" thickBot="1">
      <c r="A12" s="195" t="s">
        <v>493</v>
      </c>
      <c r="B12" s="195"/>
      <c r="C12" s="195"/>
      <c r="D12" s="195"/>
      <c r="E12" s="196">
        <f>SUM(E13:E17)</f>
        <v>129</v>
      </c>
    </row>
    <row r="13" spans="1:5" s="83" customFormat="1" ht="17.25" customHeight="1">
      <c r="A13" s="91" t="s">
        <v>494</v>
      </c>
      <c r="B13" s="91"/>
      <c r="C13" s="91"/>
      <c r="D13" s="91"/>
      <c r="E13" s="168">
        <v>120</v>
      </c>
    </row>
    <row r="14" spans="1:5" s="83" customFormat="1" ht="17.25" customHeight="1">
      <c r="A14" s="91" t="s">
        <v>495</v>
      </c>
      <c r="B14" s="91"/>
      <c r="C14" s="91"/>
      <c r="D14" s="91"/>
      <c r="E14" s="168">
        <v>3</v>
      </c>
    </row>
    <row r="15" spans="1:5" s="83" customFormat="1" ht="17.25" customHeight="1">
      <c r="A15" s="85" t="s">
        <v>496</v>
      </c>
      <c r="B15" s="85"/>
      <c r="C15" s="85"/>
      <c r="D15" s="85"/>
      <c r="E15" s="87">
        <v>1</v>
      </c>
    </row>
    <row r="16" spans="1:5" s="83" customFormat="1" ht="17.25" customHeight="1">
      <c r="A16" s="85" t="s">
        <v>497</v>
      </c>
      <c r="B16" s="85"/>
      <c r="C16" s="85"/>
      <c r="D16" s="85"/>
      <c r="E16" s="87">
        <v>5</v>
      </c>
    </row>
    <row r="17" spans="1:5" s="83" customFormat="1" ht="17.25" customHeight="1" thickBot="1">
      <c r="A17" s="85"/>
      <c r="B17" s="85"/>
      <c r="C17" s="85"/>
      <c r="D17" s="85"/>
      <c r="E17" s="87"/>
    </row>
    <row r="18" spans="1:5" s="83" customFormat="1" ht="17.25" customHeight="1" thickBot="1">
      <c r="A18" s="195" t="s">
        <v>498</v>
      </c>
      <c r="B18" s="195"/>
      <c r="C18" s="195"/>
      <c r="D18" s="195"/>
      <c r="E18" s="196">
        <v>0</v>
      </c>
    </row>
    <row r="19" spans="1:5" ht="17.25" customHeight="1" thickBot="1">
      <c r="A19" s="29"/>
      <c r="E19" s="22"/>
    </row>
    <row r="20" spans="1:5" ht="17.25" customHeight="1" thickBot="1">
      <c r="A20" s="227" t="s">
        <v>499</v>
      </c>
      <c r="B20" s="227"/>
      <c r="C20" s="227"/>
      <c r="D20" s="227"/>
      <c r="E20" s="228">
        <f>E4+E12+E18</f>
        <v>1082</v>
      </c>
    </row>
    <row r="21" spans="1:5" ht="17.25" customHeight="1" thickBot="1">
      <c r="A21" s="29"/>
      <c r="B21" s="29"/>
      <c r="C21" s="29"/>
      <c r="D21" s="29"/>
      <c r="E21" s="22"/>
    </row>
    <row r="22" spans="1:5" s="83" customFormat="1" ht="17.25" customHeight="1" thickBot="1">
      <c r="A22" s="195" t="s">
        <v>500</v>
      </c>
      <c r="B22" s="195"/>
      <c r="C22" s="195"/>
      <c r="D22" s="195"/>
      <c r="E22" s="196">
        <f>SUM(E23:E32)</f>
        <v>1082</v>
      </c>
    </row>
    <row r="23" spans="1:5" s="83" customFormat="1" ht="17.25" customHeight="1">
      <c r="A23" s="85" t="s">
        <v>501</v>
      </c>
      <c r="B23" s="85"/>
      <c r="C23" s="85"/>
      <c r="D23" s="85"/>
      <c r="E23" s="86">
        <v>180</v>
      </c>
    </row>
    <row r="24" spans="1:5" s="83" customFormat="1" ht="17.25" customHeight="1">
      <c r="A24" s="85" t="s">
        <v>502</v>
      </c>
      <c r="B24" s="85"/>
      <c r="C24" s="85"/>
      <c r="D24" s="85"/>
      <c r="E24" s="86">
        <v>10</v>
      </c>
    </row>
    <row r="25" spans="1:5" s="83" customFormat="1" ht="17.25" customHeight="1">
      <c r="A25" s="85" t="s">
        <v>503</v>
      </c>
      <c r="B25" s="85"/>
      <c r="C25" s="85"/>
      <c r="D25" s="85"/>
      <c r="E25" s="86">
        <v>70</v>
      </c>
    </row>
    <row r="26" spans="1:5" s="83" customFormat="1" ht="17.25" customHeight="1">
      <c r="A26" s="85" t="s">
        <v>504</v>
      </c>
      <c r="B26" s="85"/>
      <c r="C26" s="85"/>
      <c r="D26" s="85"/>
      <c r="E26" s="86">
        <v>180</v>
      </c>
    </row>
    <row r="27" spans="1:5" s="83" customFormat="1" ht="17.25" customHeight="1">
      <c r="A27" s="85" t="s">
        <v>505</v>
      </c>
      <c r="B27" s="91"/>
      <c r="C27" s="91"/>
      <c r="D27" s="91"/>
      <c r="E27" s="170">
        <v>5</v>
      </c>
    </row>
    <row r="28" spans="1:5" s="83" customFormat="1" ht="17.25" customHeight="1">
      <c r="A28" s="85" t="s">
        <v>506</v>
      </c>
      <c r="B28" s="85"/>
      <c r="C28" s="85"/>
      <c r="D28" s="85"/>
      <c r="E28" s="86">
        <v>50</v>
      </c>
    </row>
    <row r="29" spans="1:5" s="83" customFormat="1" ht="17.25" customHeight="1">
      <c r="A29" s="94" t="s">
        <v>507</v>
      </c>
      <c r="B29" s="89"/>
      <c r="C29" s="89"/>
      <c r="D29" s="89"/>
      <c r="E29" s="88">
        <v>320</v>
      </c>
    </row>
    <row r="30" spans="1:5" s="83" customFormat="1" ht="17.25" customHeight="1">
      <c r="A30" s="85" t="s">
        <v>508</v>
      </c>
      <c r="B30" s="85"/>
      <c r="C30" s="85"/>
      <c r="D30" s="85"/>
      <c r="E30" s="86">
        <v>60</v>
      </c>
    </row>
    <row r="31" spans="1:5" s="83" customFormat="1" ht="17.25" customHeight="1">
      <c r="A31" s="85" t="s">
        <v>509</v>
      </c>
      <c r="B31" s="85"/>
      <c r="C31" s="85"/>
      <c r="D31" s="85"/>
      <c r="E31" s="86">
        <v>100</v>
      </c>
    </row>
    <row r="32" spans="1:5" s="83" customFormat="1" ht="17.25" customHeight="1">
      <c r="A32" s="85" t="s">
        <v>510</v>
      </c>
      <c r="B32" s="85"/>
      <c r="C32" s="85"/>
      <c r="D32" s="85"/>
      <c r="E32" s="86">
        <v>107</v>
      </c>
    </row>
    <row r="33" spans="1:5" s="83" customFormat="1" ht="17.25" customHeight="1" thickBot="1">
      <c r="A33" s="89"/>
      <c r="B33" s="89"/>
      <c r="C33" s="89"/>
      <c r="D33" s="89"/>
      <c r="E33" s="88"/>
    </row>
    <row r="34" spans="1:5" s="83" customFormat="1" ht="17.25" customHeight="1" thickBot="1">
      <c r="A34" s="195" t="s">
        <v>511</v>
      </c>
      <c r="B34" s="195"/>
      <c r="C34" s="195"/>
      <c r="D34" s="195"/>
      <c r="E34" s="196">
        <f>SUM(E35:E35)</f>
        <v>0</v>
      </c>
    </row>
    <row r="35" spans="1:5" s="83" customFormat="1" ht="17.25" customHeight="1">
      <c r="A35" s="94"/>
      <c r="B35" s="85"/>
      <c r="C35" s="85"/>
      <c r="D35" s="85"/>
      <c r="E35" s="86"/>
    </row>
    <row r="36" spans="1:5" ht="17.25" customHeight="1" thickBot="1">
      <c r="A36" s="29"/>
      <c r="B36" s="29"/>
      <c r="C36" s="29"/>
      <c r="D36" s="29"/>
      <c r="E36" s="24"/>
    </row>
    <row r="37" spans="1:5" ht="17.25" customHeight="1" thickBot="1">
      <c r="A37" s="227" t="s">
        <v>512</v>
      </c>
      <c r="B37" s="227"/>
      <c r="C37" s="227"/>
      <c r="D37" s="227"/>
      <c r="E37" s="228">
        <f>E22+E34</f>
        <v>1082</v>
      </c>
    </row>
    <row r="38" spans="1:5" ht="17.25" customHeight="1">
      <c r="A38" s="29"/>
      <c r="E38" s="23"/>
    </row>
    <row r="39" spans="1:5" s="83" customFormat="1" ht="17.25" customHeight="1">
      <c r="A39" s="112" t="s">
        <v>513</v>
      </c>
      <c r="B39" s="95"/>
      <c r="C39" s="95"/>
      <c r="D39" s="95"/>
      <c r="E39" s="97">
        <f>E20-E37</f>
        <v>0</v>
      </c>
    </row>
    <row r="40" spans="1:5" ht="17.25" customHeight="1">
      <c r="A40" s="29"/>
    </row>
    <row r="41" spans="1:5" ht="17.25" customHeight="1">
      <c r="A41" s="29"/>
    </row>
    <row r="43" spans="1:5" ht="17.25" customHeight="1">
      <c r="E43" s="23"/>
    </row>
    <row r="44" spans="1:5" ht="17.25" customHeight="1">
      <c r="E44" s="23"/>
    </row>
    <row r="45" spans="1:5" ht="17.25" customHeight="1">
      <c r="E45" s="23"/>
    </row>
  </sheetData>
  <mergeCells count="2">
    <mergeCell ref="A1:E1"/>
    <mergeCell ref="A2:E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rstPageNumber="34" orientation="portrait" useFirstPageNumber="1" r:id="rId1"/>
  <headerFooter alignWithMargins="0">
    <oddHeader>&amp;R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H20" sqref="H19:H20"/>
    </sheetView>
  </sheetViews>
  <sheetFormatPr defaultRowHeight="17.25" customHeight="1"/>
  <cols>
    <col min="1" max="1" width="28.5703125" style="23" customWidth="1"/>
    <col min="2" max="2" width="9.140625" style="23"/>
    <col min="3" max="3" width="22.42578125" style="23" customWidth="1"/>
    <col min="4" max="4" width="36.140625" style="23" customWidth="1"/>
    <col min="5" max="5" width="16.85546875" style="12" customWidth="1"/>
    <col min="6" max="16384" width="9.140625" style="23"/>
  </cols>
  <sheetData>
    <row r="1" spans="1:5" s="37" customFormat="1" ht="26.25" customHeight="1">
      <c r="A1" s="346" t="s">
        <v>11</v>
      </c>
      <c r="B1" s="347"/>
      <c r="C1" s="347"/>
      <c r="D1" s="347"/>
      <c r="E1" s="348"/>
    </row>
    <row r="2" spans="1:5" s="37" customFormat="1" ht="24" customHeight="1" thickBot="1">
      <c r="A2" s="343" t="s">
        <v>514</v>
      </c>
      <c r="B2" s="344"/>
      <c r="C2" s="344"/>
      <c r="D2" s="344"/>
      <c r="E2" s="345"/>
    </row>
    <row r="3" spans="1:5" ht="17.25" customHeight="1">
      <c r="A3" s="254"/>
      <c r="B3" s="2"/>
      <c r="C3" s="2"/>
      <c r="D3" s="2"/>
      <c r="E3" s="10"/>
    </row>
    <row r="4" spans="1:5" s="188" customFormat="1" ht="17.25" customHeight="1">
      <c r="A4" s="186" t="s">
        <v>515</v>
      </c>
      <c r="B4" s="186"/>
      <c r="C4" s="186"/>
      <c r="D4" s="186"/>
      <c r="E4" s="187">
        <v>40</v>
      </c>
    </row>
    <row r="5" spans="1:5" s="188" customFormat="1" ht="17.25" customHeight="1">
      <c r="A5" s="189" t="s">
        <v>516</v>
      </c>
      <c r="B5" s="186"/>
      <c r="C5" s="186"/>
      <c r="D5" s="186"/>
      <c r="E5" s="187">
        <v>200</v>
      </c>
    </row>
    <row r="6" spans="1:5" s="188" customFormat="1" ht="17.25" customHeight="1">
      <c r="A6" s="189" t="s">
        <v>517</v>
      </c>
      <c r="B6" s="186"/>
      <c r="C6" s="186"/>
      <c r="D6" s="186"/>
      <c r="E6" s="187">
        <v>40</v>
      </c>
    </row>
    <row r="7" spans="1:5" s="188" customFormat="1" ht="17.25" customHeight="1">
      <c r="A7" s="189" t="s">
        <v>518</v>
      </c>
      <c r="B7" s="189"/>
      <c r="C7" s="189"/>
      <c r="D7" s="189"/>
      <c r="E7" s="176">
        <v>5904</v>
      </c>
    </row>
    <row r="8" spans="1:5" s="188" customFormat="1" ht="17.25" customHeight="1" thickBot="1">
      <c r="A8" s="255"/>
      <c r="B8" s="230"/>
      <c r="C8" s="230"/>
      <c r="D8" s="230"/>
      <c r="E8" s="190"/>
    </row>
    <row r="9" spans="1:5" s="188" customFormat="1" ht="17.25" customHeight="1" thickBot="1">
      <c r="A9" s="204" t="s">
        <v>493</v>
      </c>
      <c r="B9" s="204"/>
      <c r="C9" s="204"/>
      <c r="D9" s="204"/>
      <c r="E9" s="206">
        <f>SUM(E10:E10)</f>
        <v>5</v>
      </c>
    </row>
    <row r="10" spans="1:5" s="188" customFormat="1" ht="17.25" customHeight="1">
      <c r="A10" s="186" t="s">
        <v>496</v>
      </c>
      <c r="B10" s="186"/>
      <c r="C10" s="186"/>
      <c r="D10" s="186"/>
      <c r="E10" s="187">
        <v>5</v>
      </c>
    </row>
    <row r="11" spans="1:5" s="188" customFormat="1" ht="17.25" customHeight="1" thickBot="1">
      <c r="A11" s="256"/>
      <c r="E11" s="231"/>
    </row>
    <row r="12" spans="1:5" s="188" customFormat="1" ht="17.25" customHeight="1" thickBot="1">
      <c r="A12" s="204" t="s">
        <v>498</v>
      </c>
      <c r="B12" s="204"/>
      <c r="C12" s="204"/>
      <c r="D12" s="204"/>
      <c r="E12" s="206">
        <v>0</v>
      </c>
    </row>
    <row r="13" spans="1:5" ht="17.25" customHeight="1" thickBot="1">
      <c r="A13" s="29"/>
      <c r="E13" s="22"/>
    </row>
    <row r="14" spans="1:5" ht="17.25" customHeight="1" thickBot="1">
      <c r="A14" s="229" t="s">
        <v>499</v>
      </c>
      <c r="B14" s="229"/>
      <c r="C14" s="229"/>
      <c r="D14" s="229"/>
      <c r="E14" s="228">
        <f>+E4+E5+E6+E7+E9+E12</f>
        <v>6189</v>
      </c>
    </row>
    <row r="15" spans="1:5" ht="17.25" customHeight="1" thickBot="1">
      <c r="A15" s="29"/>
      <c r="E15" s="22"/>
    </row>
    <row r="16" spans="1:5" s="83" customFormat="1" ht="17.25" customHeight="1" thickBot="1">
      <c r="A16" s="204" t="s">
        <v>500</v>
      </c>
      <c r="B16" s="204"/>
      <c r="C16" s="204"/>
      <c r="D16" s="204"/>
      <c r="E16" s="196">
        <f>SUM(E17:E23)</f>
        <v>1739</v>
      </c>
    </row>
    <row r="17" spans="1:5" s="83" customFormat="1" ht="17.25" customHeight="1">
      <c r="A17" s="85" t="s">
        <v>519</v>
      </c>
      <c r="B17" s="91"/>
      <c r="C17" s="91"/>
      <c r="D17" s="91"/>
      <c r="E17" s="170">
        <v>600</v>
      </c>
    </row>
    <row r="18" spans="1:5" s="83" customFormat="1" ht="17.25" customHeight="1">
      <c r="A18" s="275" t="s">
        <v>520</v>
      </c>
      <c r="B18" s="91"/>
      <c r="C18" s="91"/>
      <c r="D18" s="91"/>
      <c r="E18" s="86">
        <v>140</v>
      </c>
    </row>
    <row r="19" spans="1:5" s="83" customFormat="1" ht="17.25" customHeight="1">
      <c r="A19" s="276" t="s">
        <v>521</v>
      </c>
      <c r="B19" s="244"/>
      <c r="C19" s="244"/>
      <c r="D19" s="244"/>
      <c r="E19" s="86">
        <v>200</v>
      </c>
    </row>
    <row r="20" spans="1:5" s="83" customFormat="1" ht="17.25" customHeight="1">
      <c r="A20" s="276" t="s">
        <v>522</v>
      </c>
      <c r="B20" s="244"/>
      <c r="C20" s="244"/>
      <c r="D20" s="244"/>
      <c r="E20" s="86">
        <v>40</v>
      </c>
    </row>
    <row r="21" spans="1:5" s="83" customFormat="1" ht="17.25" customHeight="1">
      <c r="A21" s="94" t="s">
        <v>523</v>
      </c>
      <c r="B21" s="244"/>
      <c r="C21" s="244"/>
      <c r="D21" s="304"/>
      <c r="E21" s="86">
        <v>500</v>
      </c>
    </row>
    <row r="22" spans="1:5" s="83" customFormat="1" ht="17.25" customHeight="1">
      <c r="A22" s="94" t="s">
        <v>524</v>
      </c>
      <c r="B22" s="244"/>
      <c r="C22" s="244"/>
      <c r="D22" s="304"/>
      <c r="E22" s="86">
        <v>257</v>
      </c>
    </row>
    <row r="23" spans="1:5" s="83" customFormat="1" ht="17.25" customHeight="1">
      <c r="A23" s="85" t="s">
        <v>505</v>
      </c>
      <c r="B23" s="244"/>
      <c r="C23" s="244"/>
      <c r="D23" s="244"/>
      <c r="E23" s="86">
        <v>2</v>
      </c>
    </row>
    <row r="24" spans="1:5" s="83" customFormat="1" ht="17.25" customHeight="1" thickBot="1">
      <c r="A24" s="89"/>
      <c r="B24" s="89"/>
      <c r="C24" s="89"/>
      <c r="D24" s="89"/>
      <c r="E24" s="100"/>
    </row>
    <row r="25" spans="1:5" s="83" customFormat="1" ht="17.25" customHeight="1" thickBot="1">
      <c r="A25" s="204" t="s">
        <v>511</v>
      </c>
      <c r="B25" s="204"/>
      <c r="C25" s="204"/>
      <c r="D25" s="204"/>
      <c r="E25" s="196">
        <f>SUM(E26:E29)</f>
        <v>4450</v>
      </c>
    </row>
    <row r="26" spans="1:5" s="83" customFormat="1" ht="17.25" customHeight="1">
      <c r="A26" s="275" t="s">
        <v>525</v>
      </c>
      <c r="B26" s="232"/>
      <c r="C26" s="232"/>
      <c r="D26" s="232"/>
      <c r="E26" s="233">
        <v>1000</v>
      </c>
    </row>
    <row r="27" spans="1:5" s="83" customFormat="1" ht="17.25" customHeight="1">
      <c r="A27" s="169" t="s">
        <v>526</v>
      </c>
      <c r="B27" s="174"/>
      <c r="C27" s="174"/>
      <c r="D27" s="174"/>
      <c r="E27" s="170">
        <v>1500</v>
      </c>
    </row>
    <row r="28" spans="1:5" s="83" customFormat="1" ht="17.25" customHeight="1">
      <c r="A28" s="94" t="s">
        <v>527</v>
      </c>
      <c r="B28" s="244"/>
      <c r="C28" s="244"/>
      <c r="D28" s="244"/>
      <c r="E28" s="86">
        <v>750</v>
      </c>
    </row>
    <row r="29" spans="1:5" s="83" customFormat="1" ht="17.25" customHeight="1">
      <c r="A29" s="94" t="s">
        <v>528</v>
      </c>
      <c r="B29" s="244"/>
      <c r="C29" s="244"/>
      <c r="D29" s="244"/>
      <c r="E29" s="86">
        <v>1200</v>
      </c>
    </row>
    <row r="30" spans="1:5" s="83" customFormat="1" ht="17.25" customHeight="1" thickBot="1">
      <c r="A30" s="89"/>
      <c r="E30" s="84"/>
    </row>
    <row r="31" spans="1:5" ht="17.25" customHeight="1" thickBot="1">
      <c r="A31" s="229" t="s">
        <v>512</v>
      </c>
      <c r="B31" s="229"/>
      <c r="C31" s="229"/>
      <c r="D31" s="229"/>
      <c r="E31" s="228">
        <f>E16+E25</f>
        <v>6189</v>
      </c>
    </row>
    <row r="32" spans="1:5" ht="17.25" customHeight="1">
      <c r="A32" s="29"/>
      <c r="E32" s="9"/>
    </row>
    <row r="33" spans="1:5" s="95" customFormat="1" ht="17.25" customHeight="1">
      <c r="A33" s="112" t="s">
        <v>529</v>
      </c>
      <c r="B33" s="234"/>
      <c r="C33" s="234"/>
      <c r="E33" s="97">
        <f>E14-E31</f>
        <v>0</v>
      </c>
    </row>
    <row r="34" spans="1:5" ht="17.25" customHeight="1">
      <c r="A34" s="29"/>
    </row>
    <row r="35" spans="1:5" ht="17.25" customHeight="1">
      <c r="A35" s="29"/>
    </row>
    <row r="36" spans="1:5" ht="17.25" customHeight="1">
      <c r="A36" s="29"/>
    </row>
    <row r="37" spans="1:5" ht="17.25" customHeight="1">
      <c r="A37" s="29"/>
    </row>
    <row r="38" spans="1:5" ht="17.25" customHeight="1">
      <c r="A38" s="29"/>
    </row>
    <row r="39" spans="1:5" ht="17.25" customHeight="1">
      <c r="A39" s="29"/>
    </row>
    <row r="40" spans="1:5" ht="17.25" customHeight="1">
      <c r="A40" s="29"/>
    </row>
    <row r="41" spans="1:5" ht="17.25" customHeight="1">
      <c r="A41" s="29"/>
    </row>
    <row r="42" spans="1:5" ht="17.25" customHeight="1">
      <c r="A42" s="29"/>
    </row>
    <row r="43" spans="1:5" ht="17.25" customHeight="1">
      <c r="A43" s="29"/>
    </row>
    <row r="44" spans="1:5" ht="17.25" customHeight="1">
      <c r="A44" s="29"/>
    </row>
    <row r="45" spans="1:5" ht="17.25" customHeight="1">
      <c r="A45" s="29"/>
    </row>
    <row r="46" spans="1:5" ht="17.25" customHeight="1">
      <c r="A46" s="29"/>
    </row>
    <row r="47" spans="1:5" ht="17.25" customHeight="1">
      <c r="A47" s="29"/>
    </row>
    <row r="48" spans="1:5" ht="17.25" customHeight="1">
      <c r="A48" s="29"/>
    </row>
    <row r="49" spans="1:1" ht="17.25" customHeight="1">
      <c r="A49" s="29"/>
    </row>
    <row r="50" spans="1:1" ht="17.25" customHeight="1">
      <c r="A50" s="29"/>
    </row>
    <row r="51" spans="1:1" ht="17.25" customHeight="1">
      <c r="A51" s="29"/>
    </row>
    <row r="52" spans="1:1" ht="17.25" customHeight="1">
      <c r="A52" s="29"/>
    </row>
    <row r="53" spans="1:1" ht="17.25" customHeight="1">
      <c r="A53" s="29"/>
    </row>
  </sheetData>
  <mergeCells count="2">
    <mergeCell ref="A1:E1"/>
    <mergeCell ref="A2:E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rstPageNumber="35" orientation="portrait" useFirstPageNumber="1" r:id="rId1"/>
  <headerFooter alignWithMargins="0">
    <oddHeader>&amp;R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G18" sqref="G18"/>
    </sheetView>
  </sheetViews>
  <sheetFormatPr defaultRowHeight="16.5" customHeight="1"/>
  <cols>
    <col min="1" max="1" width="37.42578125" style="23" customWidth="1"/>
    <col min="2" max="3" width="9.140625" style="23"/>
    <col min="4" max="4" width="40.7109375" style="23" customWidth="1"/>
    <col min="5" max="5" width="22.140625" style="22" customWidth="1"/>
    <col min="6" max="16384" width="9.140625" style="23"/>
  </cols>
  <sheetData>
    <row r="1" spans="1:5" s="37" customFormat="1" ht="26.25" customHeight="1">
      <c r="A1" s="346" t="s">
        <v>11</v>
      </c>
      <c r="B1" s="347"/>
      <c r="C1" s="347"/>
      <c r="D1" s="347"/>
      <c r="E1" s="348"/>
    </row>
    <row r="2" spans="1:5" s="37" customFormat="1" ht="24" customHeight="1" thickBot="1">
      <c r="A2" s="343" t="s">
        <v>530</v>
      </c>
      <c r="B2" s="344"/>
      <c r="C2" s="344"/>
      <c r="D2" s="344"/>
      <c r="E2" s="345"/>
    </row>
    <row r="3" spans="1:5" ht="16.5" customHeight="1" thickBot="1">
      <c r="A3" s="253"/>
    </row>
    <row r="4" spans="1:5" s="83" customFormat="1" ht="16.5" customHeight="1" thickBot="1">
      <c r="A4" s="195" t="s">
        <v>486</v>
      </c>
      <c r="B4" s="195"/>
      <c r="C4" s="195"/>
      <c r="D4" s="195"/>
      <c r="E4" s="196">
        <v>1665</v>
      </c>
    </row>
    <row r="5" spans="1:5" s="83" customFormat="1" ht="16.5" customHeight="1" thickBot="1">
      <c r="A5" s="89"/>
      <c r="B5" s="89"/>
      <c r="C5" s="89"/>
      <c r="D5" s="89"/>
      <c r="E5" s="100"/>
    </row>
    <row r="6" spans="1:5" s="83" customFormat="1" ht="16.5" customHeight="1" thickBot="1">
      <c r="A6" s="195" t="s">
        <v>493</v>
      </c>
      <c r="B6" s="195"/>
      <c r="C6" s="195"/>
      <c r="D6" s="195"/>
      <c r="E6" s="196">
        <f>SUM(E7:E7)</f>
        <v>1</v>
      </c>
    </row>
    <row r="7" spans="1:5" s="83" customFormat="1" ht="16.5" customHeight="1">
      <c r="A7" s="102" t="s">
        <v>496</v>
      </c>
      <c r="B7" s="102"/>
      <c r="C7" s="102"/>
      <c r="D7" s="102"/>
      <c r="E7" s="113">
        <v>1</v>
      </c>
    </row>
    <row r="8" spans="1:5" s="83" customFormat="1" ht="16.5" customHeight="1" thickBot="1">
      <c r="A8" s="89"/>
      <c r="B8" s="89"/>
      <c r="C8" s="89"/>
      <c r="D8" s="89"/>
      <c r="E8" s="99"/>
    </row>
    <row r="9" spans="1:5" s="83" customFormat="1" ht="16.5" customHeight="1" thickBot="1">
      <c r="A9" s="195" t="s">
        <v>531</v>
      </c>
      <c r="B9" s="195"/>
      <c r="C9" s="195"/>
      <c r="D9" s="195"/>
      <c r="E9" s="196">
        <v>0</v>
      </c>
    </row>
    <row r="10" spans="1:5" ht="16.5" customHeight="1" thickBot="1">
      <c r="A10" s="29"/>
      <c r="B10" s="222"/>
      <c r="C10" s="222"/>
      <c r="D10" s="29"/>
    </row>
    <row r="11" spans="1:5" ht="16.5" customHeight="1" thickBot="1">
      <c r="A11" s="227" t="s">
        <v>499</v>
      </c>
      <c r="B11" s="227"/>
      <c r="C11" s="227"/>
      <c r="D11" s="227"/>
      <c r="E11" s="228">
        <f>E4+E6+E9</f>
        <v>1666</v>
      </c>
    </row>
    <row r="12" spans="1:5" ht="16.5" customHeight="1" thickBot="1">
      <c r="A12" s="29"/>
      <c r="B12" s="29"/>
      <c r="C12" s="29"/>
      <c r="D12" s="29"/>
    </row>
    <row r="13" spans="1:5" s="83" customFormat="1" ht="16.5" customHeight="1" thickBot="1">
      <c r="A13" s="195" t="s">
        <v>500</v>
      </c>
      <c r="B13" s="195"/>
      <c r="C13" s="195"/>
      <c r="D13" s="195"/>
      <c r="E13" s="196">
        <f>SUM(E14:E15)</f>
        <v>1666</v>
      </c>
    </row>
    <row r="14" spans="1:5" s="83" customFormat="1" ht="16.5" customHeight="1">
      <c r="A14" s="89" t="s">
        <v>532</v>
      </c>
      <c r="B14" s="89"/>
      <c r="C14" s="89"/>
      <c r="D14" s="89"/>
      <c r="E14" s="100">
        <v>3</v>
      </c>
    </row>
    <row r="15" spans="1:5" s="83" customFormat="1" ht="16.5" customHeight="1">
      <c r="A15" s="85" t="s">
        <v>533</v>
      </c>
      <c r="B15" s="85"/>
      <c r="C15" s="85"/>
      <c r="D15" s="85"/>
      <c r="E15" s="87">
        <v>1663</v>
      </c>
    </row>
    <row r="16" spans="1:5" ht="16.5" customHeight="1" thickBot="1">
      <c r="A16" s="257"/>
      <c r="B16" s="12"/>
      <c r="C16" s="12"/>
      <c r="D16" s="12"/>
      <c r="E16" s="9"/>
    </row>
    <row r="17" spans="1:5" ht="16.5" customHeight="1" thickBot="1">
      <c r="A17" s="227" t="s">
        <v>512</v>
      </c>
      <c r="B17" s="227"/>
      <c r="C17" s="227"/>
      <c r="D17" s="227"/>
      <c r="E17" s="228">
        <f>E13</f>
        <v>1666</v>
      </c>
    </row>
    <row r="18" spans="1:5" ht="16.5" customHeight="1">
      <c r="A18" s="29"/>
      <c r="E18" s="23"/>
    </row>
    <row r="19" spans="1:5" s="83" customFormat="1" ht="16.5" customHeight="1">
      <c r="A19" s="112" t="s">
        <v>529</v>
      </c>
      <c r="B19" s="234"/>
      <c r="C19" s="234"/>
      <c r="D19" s="95"/>
      <c r="E19" s="97">
        <f>E11-E17</f>
        <v>0</v>
      </c>
    </row>
    <row r="20" spans="1:5" ht="16.5" customHeight="1">
      <c r="A20" s="257"/>
      <c r="B20" s="12"/>
      <c r="C20" s="12"/>
    </row>
    <row r="21" spans="1:5" ht="16.5" customHeight="1">
      <c r="A21" s="29"/>
    </row>
    <row r="22" spans="1:5" ht="16.5" customHeight="1">
      <c r="A22" s="29"/>
    </row>
  </sheetData>
  <mergeCells count="2">
    <mergeCell ref="A1:E1"/>
    <mergeCell ref="A2:E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firstPageNumber="36" orientation="portrait" useFirstPageNumber="1" r:id="rId1"/>
  <headerFooter alignWithMargins="0">
    <oddHeader>&amp;R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3</vt:i4>
      </vt:variant>
    </vt:vector>
  </HeadingPairs>
  <TitlesOfParts>
    <vt:vector size="14" baseType="lpstr">
      <vt:lpstr>Rekapitulace</vt:lpstr>
      <vt:lpstr>Souhrnné tabulky </vt:lpstr>
      <vt:lpstr>Příjmy</vt:lpstr>
      <vt:lpstr>Běžné výdaje   </vt:lpstr>
      <vt:lpstr>Kapitálovévýdaje</vt:lpstr>
      <vt:lpstr>Financování </vt:lpstr>
      <vt:lpstr>FŽP</vt:lpstr>
      <vt:lpstr>FPR MPZ</vt:lpstr>
      <vt:lpstr>Sociální fond</vt:lpstr>
      <vt:lpstr>FRR</vt:lpstr>
      <vt:lpstr>List1</vt:lpstr>
      <vt:lpstr>'Běžné výdaje   '!Názvy_tisku</vt:lpstr>
      <vt:lpstr>Kapitálovévýdaje!Názvy_tisku</vt:lpstr>
      <vt:lpstr>Příjmy!Názvy_tisku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 v Berouně</dc:creator>
  <cp:lastModifiedBy>marsikovam</cp:lastModifiedBy>
  <cp:revision/>
  <cp:lastPrinted>2015-11-30T12:49:35Z</cp:lastPrinted>
  <dcterms:created xsi:type="dcterms:W3CDTF">1997-08-21T08:17:40Z</dcterms:created>
  <dcterms:modified xsi:type="dcterms:W3CDTF">2015-11-30T15:06:04Z</dcterms:modified>
</cp:coreProperties>
</file>